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Default Extension="xml" ContentType="application/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worksheets/sheet85.xml" ContentType="application/vnd.openxmlformats-officedocument.spreadsheetml.worksheet+xml"/>
  <Override PartName="/xl/worksheets/sheet94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22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92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Override PartName="/xl/worksheets/sheet90.xml" ContentType="application/vnd.openxmlformats-officedocument.spreadsheetml.worksheet+xml"/>
  <Override PartName="/xl/worksheets/sheet10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09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14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/>
  </bookViews>
  <sheets>
    <sheet name="Fundusz Gwarantowany" sheetId="1" r:id="rId1"/>
    <sheet name="Fundusz Stabilnego Wzrostu" sheetId="4" r:id="rId2"/>
    <sheet name="Fundusz Dynamiczny" sheetId="5" r:id="rId3"/>
    <sheet name="Fundusz Obligacji" sheetId="10" r:id="rId4"/>
    <sheet name="Fundusz Aktywnej Alokacji" sheetId="11" r:id="rId5"/>
    <sheet name="Fundusz Akcji Plus" sheetId="16" r:id="rId6"/>
    <sheet name="Fundusz Akcji Małych i Ś.Spółek" sheetId="17" r:id="rId7"/>
    <sheet name="Fundusz Selektywny" sheetId="79" r:id="rId8"/>
    <sheet name="Fundusz Polskich Obl. Skarb." sheetId="78" r:id="rId9"/>
    <sheet name="Fundusz Pieniężny" sheetId="81" r:id="rId10"/>
    <sheet name="Fundusz Total Return" sheetId="82" r:id="rId11"/>
    <sheet name="Fundusz Akcji Glob." sheetId="122" r:id="rId12"/>
    <sheet name="Fundusz Obligacji Glob." sheetId="121" r:id="rId13"/>
    <sheet name="Fundusz Energet." sheetId="120" r:id="rId14"/>
    <sheet name="Fundusz Konserwatywny" sheetId="6" r:id="rId15"/>
    <sheet name="Fundusz Zrównoważony" sheetId="7" r:id="rId16"/>
    <sheet name="Fundusz Aktywny" sheetId="8" r:id="rId17"/>
    <sheet name="Fundusz Międzynarodowy" sheetId="9" r:id="rId18"/>
    <sheet name="Fundusz Azjatycki" sheetId="13" r:id="rId19"/>
    <sheet name="Fundusz INDEKS1" sheetId="12" r:id="rId20"/>
    <sheet name="Fundusz INDEKS2" sheetId="14" r:id="rId21"/>
    <sheet name="Allianz Akcji " sheetId="28" r:id="rId22"/>
    <sheet name="Allianz Akcji Plus" sheetId="29" r:id="rId23"/>
    <sheet name="Allianz Aktywnej Alokacji" sheetId="31" r:id="rId24"/>
    <sheet name="Allianz Akcji Małych i Ś.Spółek" sheetId="30" r:id="rId25"/>
    <sheet name="Allianz Obligacji" sheetId="49" r:id="rId26"/>
    <sheet name="Allianz Selektywny" sheetId="42" r:id="rId27"/>
    <sheet name="Allianz Stabilnego Wzrostu" sheetId="22" r:id="rId28"/>
    <sheet name="Allianz Pieniężny" sheetId="48" r:id="rId29"/>
    <sheet name="Allianz Polskich Obl.Sk." sheetId="83" r:id="rId30"/>
    <sheet name="Portfel Aktywnej Alokacji " sheetId="69" r:id="rId31"/>
    <sheet name="Portfel Dynamiczny " sheetId="67" r:id="rId32"/>
    <sheet name="Portfel Stabilnego Wzrostu" sheetId="53" r:id="rId33"/>
    <sheet name="Portfel ARR" sheetId="94" r:id="rId34"/>
    <sheet name="Portfel ARW" sheetId="93" r:id="rId35"/>
    <sheet name="Portfel OZ" sheetId="95" r:id="rId36"/>
    <sheet name="Altus ASZD" sheetId="112" r:id="rId37"/>
    <sheet name="Aviva NT" sheetId="98" r:id="rId38"/>
    <sheet name="Aviva Dł.Pap.Korp." sheetId="97" r:id="rId39"/>
    <sheet name="Aviva Obligacji Dyn." sheetId="126" r:id="rId40"/>
    <sheet name="Aviva PA" sheetId="96" r:id="rId41"/>
    <sheet name="Investor Akcji" sheetId="123" r:id="rId42"/>
    <sheet name="Investor Akcji Dużych Spółek" sheetId="33" r:id="rId43"/>
    <sheet name="Investor Gold" sheetId="43" r:id="rId44"/>
    <sheet name="Investor TOP 25 Małych Spółek" sheetId="34" r:id="rId45"/>
    <sheet name="Investor Zrównoważony Rynków W." sheetId="24" r:id="rId46"/>
    <sheet name="Investor Ameryka Łacińska" sheetId="57" r:id="rId47"/>
    <sheet name="Investor BRIC" sheetId="55" r:id="rId48"/>
    <sheet name="Investor Indie i Chiny" sheetId="56" r:id="rId49"/>
    <sheet name="Investor Turcja" sheetId="125" r:id="rId50"/>
    <sheet name="Investor Zrównoważony" sheetId="124" r:id="rId51"/>
    <sheet name="ING Akcji" sheetId="36" r:id="rId52"/>
    <sheet name="ING D" sheetId="115" r:id="rId53"/>
    <sheet name="ING Globalnych Możliwości" sheetId="76" r:id="rId54"/>
    <sheet name="ING Obligacji " sheetId="51" r:id="rId55"/>
    <sheet name="ING Selektywny" sheetId="37" r:id="rId56"/>
    <sheet name="ING Sp.Dyw.USA" sheetId="127" r:id="rId57"/>
    <sheet name="ING Środk. Sektora Finans. Plus" sheetId="45" r:id="rId58"/>
    <sheet name="ING Środ. Euro. Bud. i Nier." sheetId="44" r:id="rId59"/>
    <sheet name="ING Glob. Długu Korp." sheetId="90" r:id="rId60"/>
    <sheet name="ING Glob. Sp.Dyw." sheetId="91" r:id="rId61"/>
    <sheet name="ING Eur. Sp.Dyw." sheetId="92" r:id="rId62"/>
    <sheet name="Legg Mason Akcji " sheetId="35" r:id="rId63"/>
    <sheet name="Legg Mason Obligacji" sheetId="19" r:id="rId64"/>
    <sheet name="Legg Mason Pieniężny " sheetId="47" r:id="rId65"/>
    <sheet name="Legg Mason  Strateg FIO" sheetId="27" r:id="rId66"/>
    <sheet name="Noble FM" sheetId="114" r:id="rId67"/>
    <sheet name="Pioneer AP" sheetId="89" r:id="rId68"/>
    <sheet name="Pioneer ARW" sheetId="88" r:id="rId69"/>
    <sheet name="Pioneer DS" sheetId="128" r:id="rId70"/>
    <sheet name="Pioneer OS" sheetId="129" r:id="rId71"/>
    <sheet name="Pioneer Surowców i Energii" sheetId="46" r:id="rId72"/>
    <sheet name="Pioneer Obligacji Plus" sheetId="85" r:id="rId73"/>
    <sheet name="Pioneer Pieniężny" sheetId="103" r:id="rId74"/>
    <sheet name="Pioneer P+" sheetId="102" r:id="rId75"/>
    <sheet name="Pioneer Stab.Inwest." sheetId="104" r:id="rId76"/>
    <sheet name="PKO Akcji Nowa Europa" sheetId="38" r:id="rId77"/>
    <sheet name="PKO Obligacji Długoterminowych" sheetId="21" r:id="rId78"/>
    <sheet name="PKO Stabilnego Wzrostu Plus" sheetId="23" r:id="rId79"/>
    <sheet name="PKO Zrównoważony Plus" sheetId="25" r:id="rId80"/>
    <sheet name="PZU AK" sheetId="130" r:id="rId81"/>
    <sheet name="PZU AMiŚS" sheetId="39" r:id="rId82"/>
    <sheet name="PZU ARR" sheetId="101" r:id="rId83"/>
    <sheet name="PZU EME" sheetId="100" r:id="rId84"/>
    <sheet name="PZU Zrówn." sheetId="99" r:id="rId85"/>
    <sheet name="Skarbiec K" sheetId="113" r:id="rId86"/>
    <sheet name="UniKorona Akcje" sheetId="110" r:id="rId87"/>
    <sheet name="UniAkcje Małych i Śr. Spółek" sheetId="41" r:id="rId88"/>
    <sheet name="UniAkcje Nowa Europa" sheetId="40" r:id="rId89"/>
    <sheet name="UniStabilny Wzrost" sheetId="65" r:id="rId90"/>
    <sheet name="UniKorona Pieniężny" sheetId="62" r:id="rId91"/>
    <sheet name="UniKorona Zrównoważony" sheetId="26" r:id="rId92"/>
    <sheet name="UniKorona Obligacje" sheetId="20" r:id="rId93"/>
    <sheet name="UniObligacje Nowa Europa" sheetId="63" r:id="rId94"/>
    <sheet name="UniAkcje Sektory Wzrostu" sheetId="64" r:id="rId95"/>
    <sheet name="UniLokata" sheetId="105" r:id="rId96"/>
    <sheet name="Schroder ISF EE" sheetId="133" r:id="rId97"/>
    <sheet name="Schroder ISF FME" sheetId="132" r:id="rId98"/>
    <sheet name="Schroder ISF GDG" sheetId="135" r:id="rId99"/>
    <sheet name="Schroder ISF GHIB" sheetId="134" r:id="rId100"/>
    <sheet name="Franklin USO" sheetId="106" r:id="rId101"/>
    <sheet name="Franklin GFS" sheetId="107" r:id="rId102"/>
    <sheet name="Templeton GB" sheetId="109" r:id="rId103"/>
    <sheet name="Templeton GTR" sheetId="108" r:id="rId104"/>
    <sheet name="Millenium Master I" sheetId="70" r:id="rId105"/>
    <sheet name="Millenium Master II" sheetId="71" r:id="rId106"/>
    <sheet name="Millenium Master III" sheetId="72" r:id="rId107"/>
    <sheet name="Millenium Master IV" sheetId="73" r:id="rId108"/>
    <sheet name="Millenium Master V" sheetId="74" r:id="rId109"/>
    <sheet name="Millenium Master VI" sheetId="75" r:id="rId110"/>
    <sheet name="Millenium Master VII" sheetId="77" r:id="rId111"/>
    <sheet name="Aktywny - Surowce i Nowe Gosp." sheetId="58" r:id="rId112"/>
    <sheet name="Zabezpieczony - Dalekiego Wsch." sheetId="61" r:id="rId113"/>
    <sheet name="Zabezpieczony - Rynku Polskiego" sheetId="59" r:id="rId114"/>
    <sheet name="Zabezpieczony - Europy Wsch." sheetId="60" r:id="rId115"/>
    <sheet name="Strategii Multiobligacyjnych" sheetId="84" r:id="rId116"/>
    <sheet name="Quercus A" sheetId="131" r:id="rId117"/>
    <sheet name="Quercus G" sheetId="118" r:id="rId118"/>
    <sheet name="Quercus Sh" sheetId="117" r:id="rId119"/>
    <sheet name="Quercus St" sheetId="116" r:id="rId120"/>
    <sheet name="Quercus OK" sheetId="119" r:id="rId121"/>
    <sheet name="dodatkowedane" sheetId="80" r:id="rId122"/>
  </sheets>
  <definedNames>
    <definedName name="_xlnm.Print_Area" localSheetId="111">'Aktywny - Surowce i Nowe Gosp.'!$B$2:$E$74</definedName>
    <definedName name="_xlnm.Print_Area" localSheetId="27">'Allianz Stabilnego Wzrostu'!$B$2:$E$74</definedName>
    <definedName name="_xlnm.Print_Area" localSheetId="36">'Altus ASZD'!$B$2:$E$74</definedName>
    <definedName name="_xlnm.Print_Area" localSheetId="38">'Aviva Dł.Pap.Korp.'!$B$2:$E$74</definedName>
    <definedName name="_xlnm.Print_Area" localSheetId="37">'Aviva NT'!$B$2:$E$74</definedName>
    <definedName name="_xlnm.Print_Area" localSheetId="39">'Aviva Obligacji Dyn.'!$B$2:$E$74</definedName>
    <definedName name="_xlnm.Print_Area" localSheetId="40">'Aviva PA'!$B$2:$E$74</definedName>
    <definedName name="_xlnm.Print_Area" localSheetId="101">'Franklin GFS'!$B$2:$E$74</definedName>
    <definedName name="_xlnm.Print_Area" localSheetId="100">'Franklin USO'!$B$2:$E$74</definedName>
    <definedName name="_xlnm.Print_Area" localSheetId="11">'Fundusz Akcji Glob.'!$B$2:$E$74</definedName>
    <definedName name="_xlnm.Print_Area" localSheetId="6">'Fundusz Akcji Małych i Ś.Spółek'!$B$2:$E$74</definedName>
    <definedName name="_xlnm.Print_Area" localSheetId="5">'Fundusz Akcji Plus'!$B$2:$E$74</definedName>
    <definedName name="_xlnm.Print_Area" localSheetId="4">'Fundusz Aktywnej Alokacji'!$B$2:$E$74</definedName>
    <definedName name="_xlnm.Print_Area" localSheetId="16">'Fundusz Aktywny'!$B$2:$E$74</definedName>
    <definedName name="_xlnm.Print_Area" localSheetId="18">'Fundusz Azjatycki'!$B$2:$E$74</definedName>
    <definedName name="_xlnm.Print_Area" localSheetId="2">'Fundusz Dynamiczny'!$B$2:$E$74</definedName>
    <definedName name="_xlnm.Print_Area" localSheetId="13">'Fundusz Energet.'!$B$2:$E$74</definedName>
    <definedName name="_xlnm.Print_Area" localSheetId="0">'Fundusz Gwarantowany'!$B$2:$E$74</definedName>
    <definedName name="_xlnm.Print_Area" localSheetId="19">'Fundusz INDEKS1'!$B$2:$E$74</definedName>
    <definedName name="_xlnm.Print_Area" localSheetId="20">'Fundusz INDEKS2'!$B$2:$E$74</definedName>
    <definedName name="_xlnm.Print_Area" localSheetId="14">'Fundusz Konserwatywny'!$B$2:$E$74</definedName>
    <definedName name="_xlnm.Print_Area" localSheetId="17">'Fundusz Międzynarodowy'!$B$2:$E$74</definedName>
    <definedName name="_xlnm.Print_Area" localSheetId="3">'Fundusz Obligacji'!$B$2:$E$74</definedName>
    <definedName name="_xlnm.Print_Area" localSheetId="12">'Fundusz Obligacji Glob.'!$B$2:$E$74</definedName>
    <definedName name="_xlnm.Print_Area" localSheetId="9">'Fundusz Pieniężny'!$B$2:$E$74</definedName>
    <definedName name="_xlnm.Print_Area" localSheetId="8">'Fundusz Polskich Obl. Skarb.'!$B$2:$E$74</definedName>
    <definedName name="_xlnm.Print_Area" localSheetId="7">'Fundusz Selektywny'!$B$2:$E$74</definedName>
    <definedName name="_xlnm.Print_Area" localSheetId="1">'Fundusz Stabilnego Wzrostu'!$B$2:$E$74</definedName>
    <definedName name="_xlnm.Print_Area" localSheetId="10">'Fundusz Total Return'!$B$2:$E$74</definedName>
    <definedName name="_xlnm.Print_Area" localSheetId="15">'Fundusz Zrównoważony'!$B$2:$E$74</definedName>
    <definedName name="_xlnm.Print_Area" localSheetId="52">'ING D'!$B$2:$E$74</definedName>
    <definedName name="_xlnm.Print_Area" localSheetId="61">'ING Eur. Sp.Dyw.'!$B$2:$E$74</definedName>
    <definedName name="_xlnm.Print_Area" localSheetId="59">'ING Glob. Długu Korp.'!$B$2:$E$74</definedName>
    <definedName name="_xlnm.Print_Area" localSheetId="60">'ING Glob. Sp.Dyw.'!$B$2:$E$74</definedName>
    <definedName name="_xlnm.Print_Area" localSheetId="56">'ING Sp.Dyw.USA'!$B$2:$E$74</definedName>
    <definedName name="_xlnm.Print_Area" localSheetId="41">'Investor Akcji'!$B$2:$E$74</definedName>
    <definedName name="_xlnm.Print_Area" localSheetId="49">'Investor Turcja'!$B$2:$E$74</definedName>
    <definedName name="_xlnm.Print_Area" localSheetId="50">'Investor Zrównoważony'!$B$2:$E$74</definedName>
    <definedName name="_xlnm.Print_Area" localSheetId="66">'Noble FM'!$B$2:$E$74</definedName>
    <definedName name="_xlnm.Print_Area" localSheetId="67">'Pioneer AP'!$B$2:$E$74</definedName>
    <definedName name="_xlnm.Print_Area" localSheetId="68">'Pioneer ARW'!$B$2:$E$74</definedName>
    <definedName name="_xlnm.Print_Area" localSheetId="69">'Pioneer DS'!$B$2:$E$74</definedName>
    <definedName name="_xlnm.Print_Area" localSheetId="72">'Pioneer Obligacji Plus'!$B$2:$E$74</definedName>
    <definedName name="_xlnm.Print_Area" localSheetId="70">'Pioneer OS'!$B$2:$E$74</definedName>
    <definedName name="_xlnm.Print_Area" localSheetId="74">'Pioneer P+'!$B$2:$E$74</definedName>
    <definedName name="_xlnm.Print_Area" localSheetId="73">'Pioneer Pieniężny'!$B$2:$E$74</definedName>
    <definedName name="_xlnm.Print_Area" localSheetId="75">'Pioneer Stab.Inwest.'!$B$2:$E$74</definedName>
    <definedName name="_xlnm.Print_Area" localSheetId="30">'Portfel Aktywnej Alokacji '!$B$2:$E$74</definedName>
    <definedName name="_xlnm.Print_Area" localSheetId="33">'Portfel ARR'!$B$2:$E$74</definedName>
    <definedName name="_xlnm.Print_Area" localSheetId="34">'Portfel ARW'!$B$2:$E$74</definedName>
    <definedName name="_xlnm.Print_Area" localSheetId="31">'Portfel Dynamiczny '!$B$2:$E$74</definedName>
    <definedName name="_xlnm.Print_Area" localSheetId="35">'Portfel OZ'!$B$2:$E$74</definedName>
    <definedName name="_xlnm.Print_Area" localSheetId="32">'Portfel Stabilnego Wzrostu'!$B$2:$E$74</definedName>
    <definedName name="_xlnm.Print_Area" localSheetId="80">'PZU AK'!$B$2:$E$74</definedName>
    <definedName name="_xlnm.Print_Area" localSheetId="81">'PZU AMiŚS'!$B$2:$E$74</definedName>
    <definedName name="_xlnm.Print_Area" localSheetId="82">'PZU ARR'!$B$2:$E$74</definedName>
    <definedName name="_xlnm.Print_Area" localSheetId="83">'PZU EME'!$B$2:$E$74</definedName>
    <definedName name="_xlnm.Print_Area" localSheetId="84">'PZU Zrówn.'!$B$2:$E$74</definedName>
    <definedName name="_xlnm.Print_Area" localSheetId="116">'Quercus A'!$B$2:$E$74</definedName>
    <definedName name="_xlnm.Print_Area" localSheetId="117">'Quercus G'!$B$2:$E$74</definedName>
    <definedName name="_xlnm.Print_Area" localSheetId="120">'Quercus OK'!$B$2:$E$74</definedName>
    <definedName name="_xlnm.Print_Area" localSheetId="118">'Quercus Sh'!$B$2:$E$74</definedName>
    <definedName name="_xlnm.Print_Area" localSheetId="119">'Quercus St'!$B$2:$E$74</definedName>
    <definedName name="_xlnm.Print_Area" localSheetId="96">'Schroder ISF EE'!$B$2:$E$74</definedName>
    <definedName name="_xlnm.Print_Area" localSheetId="97">'Schroder ISF FME'!$B$2:$E$74</definedName>
    <definedName name="_xlnm.Print_Area" localSheetId="98">'Schroder ISF GDG'!$B$2:$E$74</definedName>
    <definedName name="_xlnm.Print_Area" localSheetId="99">'Schroder ISF GHIB'!$B$2:$E$74</definedName>
    <definedName name="_xlnm.Print_Area" localSheetId="85">'Skarbiec K'!$B$2:$E$74</definedName>
    <definedName name="_xlnm.Print_Area" localSheetId="102">'Templeton GB'!$B$2:$E$74</definedName>
    <definedName name="_xlnm.Print_Area" localSheetId="103">'Templeton GTR'!$B$2:$E$74</definedName>
    <definedName name="_xlnm.Print_Area" localSheetId="86">'UniKorona Akcje'!$B$2:$E$74</definedName>
    <definedName name="_xlnm.Print_Area" localSheetId="95">UniLokata!$B$2:$E$74</definedName>
    <definedName name="_xlnm.Print_Area" localSheetId="112">'Zabezpieczony - Dalekiego Wsch.'!$B$2:$E$74</definedName>
    <definedName name="_xlnm.Print_Area" localSheetId="113">'Zabezpieczony - Rynku Polskiego'!$B$2:$E$74</definedName>
  </definedNames>
  <calcPr calcId="125725"/>
</workbook>
</file>

<file path=xl/calcChain.xml><?xml version="1.0" encoding="utf-8"?>
<calcChain xmlns="http://schemas.openxmlformats.org/spreadsheetml/2006/main">
  <c r="D60" i="119"/>
  <c r="D60" i="116"/>
  <c r="D60" i="117"/>
  <c r="D60" i="118"/>
  <c r="D60" i="131"/>
  <c r="D18" i="80"/>
  <c r="D23" s="1"/>
  <c r="E18"/>
  <c r="E29" i="13"/>
  <c r="E26" s="1"/>
  <c r="E25" s="1"/>
  <c r="D31" i="1"/>
  <c r="D30"/>
  <c r="D27"/>
  <c r="D26"/>
  <c r="D25"/>
  <c r="D39"/>
  <c r="D70" i="132"/>
  <c r="D69"/>
  <c r="D60"/>
  <c r="E39"/>
  <c r="E9"/>
  <c r="E20"/>
  <c r="E65"/>
  <c r="D70" i="134"/>
  <c r="D69"/>
  <c r="D60"/>
  <c r="D54"/>
  <c r="D71"/>
  <c r="D73"/>
  <c r="E20"/>
  <c r="E65"/>
  <c r="E9"/>
  <c r="E39"/>
  <c r="D70" i="135"/>
  <c r="D69"/>
  <c r="D60"/>
  <c r="D54"/>
  <c r="D71"/>
  <c r="D73"/>
  <c r="E39"/>
  <c r="E9"/>
  <c r="E20"/>
  <c r="E65"/>
  <c r="D70" i="133"/>
  <c r="D69"/>
  <c r="D60"/>
  <c r="D54"/>
  <c r="D71"/>
  <c r="D73"/>
  <c r="E9"/>
  <c r="E20"/>
  <c r="E65"/>
  <c r="E39"/>
  <c r="D68" i="131"/>
  <c r="D54"/>
  <c r="E39"/>
  <c r="D70"/>
  <c r="D69"/>
  <c r="D70" i="130"/>
  <c r="D69"/>
  <c r="D60"/>
  <c r="E9"/>
  <c r="E20"/>
  <c r="E39"/>
  <c r="D70" i="129"/>
  <c r="D69"/>
  <c r="D60"/>
  <c r="D54"/>
  <c r="D71"/>
  <c r="D72"/>
  <c r="E39"/>
  <c r="E20"/>
  <c r="E60"/>
  <c r="E54"/>
  <c r="E71"/>
  <c r="E72"/>
  <c r="E9"/>
  <c r="D70" i="128"/>
  <c r="D69"/>
  <c r="D60"/>
  <c r="E60"/>
  <c r="E54"/>
  <c r="E71"/>
  <c r="E72"/>
  <c r="E39"/>
  <c r="E20"/>
  <c r="E9"/>
  <c r="D70" i="127"/>
  <c r="D69"/>
  <c r="D60"/>
  <c r="D54" s="1"/>
  <c r="D71" s="1"/>
  <c r="D72" s="1"/>
  <c r="E39"/>
  <c r="E9"/>
  <c r="E20"/>
  <c r="E60" s="1"/>
  <c r="E54" s="1"/>
  <c r="E71" s="1"/>
  <c r="E72" s="1"/>
  <c r="D70" i="126"/>
  <c r="D69"/>
  <c r="D60"/>
  <c r="E24"/>
  <c r="E39"/>
  <c r="E9"/>
  <c r="E20"/>
  <c r="D70" i="125"/>
  <c r="D69"/>
  <c r="D60"/>
  <c r="D54" s="1"/>
  <c r="D71" s="1"/>
  <c r="D72" s="1"/>
  <c r="D70" i="124"/>
  <c r="D69"/>
  <c r="D60"/>
  <c r="E39"/>
  <c r="E9"/>
  <c r="E20"/>
  <c r="D70" i="123"/>
  <c r="D69"/>
  <c r="D60"/>
  <c r="D54"/>
  <c r="D71"/>
  <c r="D72"/>
  <c r="E24"/>
  <c r="E39"/>
  <c r="E9"/>
  <c r="E20"/>
  <c r="D60" i="120"/>
  <c r="D54"/>
  <c r="E39"/>
  <c r="E16"/>
  <c r="D70"/>
  <c r="E13"/>
  <c r="D69"/>
  <c r="D60" i="121"/>
  <c r="D54"/>
  <c r="E39"/>
  <c r="E16"/>
  <c r="D70"/>
  <c r="E13"/>
  <c r="D69"/>
  <c r="E13" i="122"/>
  <c r="D69"/>
  <c r="D60"/>
  <c r="D54"/>
  <c r="E16"/>
  <c r="D70"/>
  <c r="E9"/>
  <c r="E20"/>
  <c r="E39"/>
  <c r="D70" i="119"/>
  <c r="D69"/>
  <c r="D68"/>
  <c r="D54"/>
  <c r="D71" s="1"/>
  <c r="D72" s="1"/>
  <c r="E39"/>
  <c r="E9"/>
  <c r="E20"/>
  <c r="D70" i="116"/>
  <c r="D69"/>
  <c r="D68"/>
  <c r="D54"/>
  <c r="D71" s="1"/>
  <c r="D72" s="1"/>
  <c r="E39"/>
  <c r="E9"/>
  <c r="E20"/>
  <c r="D68" i="117"/>
  <c r="D54"/>
  <c r="E39"/>
  <c r="D70"/>
  <c r="D69"/>
  <c r="E39" i="118"/>
  <c r="E9"/>
  <c r="D70"/>
  <c r="D68"/>
  <c r="D54"/>
  <c r="D70" i="115"/>
  <c r="D69"/>
  <c r="D60"/>
  <c r="E60"/>
  <c r="E54"/>
  <c r="E71"/>
  <c r="E72"/>
  <c r="D54"/>
  <c r="D71"/>
  <c r="D72"/>
  <c r="E9"/>
  <c r="E20"/>
  <c r="E39"/>
  <c r="D70" i="114"/>
  <c r="D69"/>
  <c r="D60"/>
  <c r="D54"/>
  <c r="D71"/>
  <c r="E54"/>
  <c r="E20"/>
  <c r="E39"/>
  <c r="E9"/>
  <c r="D70" i="113"/>
  <c r="D69"/>
  <c r="D60"/>
  <c r="D54"/>
  <c r="D71"/>
  <c r="D72"/>
  <c r="E39"/>
  <c r="E9"/>
  <c r="E20"/>
  <c r="D70" i="112"/>
  <c r="D69"/>
  <c r="D60"/>
  <c r="E39"/>
  <c r="E9"/>
  <c r="E20"/>
  <c r="E65"/>
  <c r="E24" i="108"/>
  <c r="E24" i="109"/>
  <c r="E24" i="107"/>
  <c r="E24" i="106"/>
  <c r="E24" i="105"/>
  <c r="E24" i="99"/>
  <c r="E24" i="100"/>
  <c r="E24" i="101"/>
  <c r="E24" i="39"/>
  <c r="E39" i="21"/>
  <c r="E24" i="104"/>
  <c r="E24" i="102"/>
  <c r="E24" i="103"/>
  <c r="E24" i="85"/>
  <c r="E24" i="88"/>
  <c r="E20"/>
  <c r="E24" i="89"/>
  <c r="E24" i="92"/>
  <c r="E24" i="91"/>
  <c r="E24" i="90"/>
  <c r="E24" i="96"/>
  <c r="E24" i="98"/>
  <c r="E24" i="95"/>
  <c r="E10" i="59"/>
  <c r="E10" i="60"/>
  <c r="E10" i="61"/>
  <c r="E10" i="84"/>
  <c r="E10" i="58"/>
  <c r="E13" i="9"/>
  <c r="D69" s="1"/>
  <c r="E69" s="1"/>
  <c r="D60" i="6"/>
  <c r="E13" i="95"/>
  <c r="E13" i="93"/>
  <c r="E9" s="1"/>
  <c r="E20" s="1"/>
  <c r="D68" i="69"/>
  <c r="D71" s="1"/>
  <c r="D72" s="1"/>
  <c r="D68" i="82"/>
  <c r="E60" i="134"/>
  <c r="E54"/>
  <c r="E70"/>
  <c r="E69"/>
  <c r="E70" i="135"/>
  <c r="E69"/>
  <c r="E60"/>
  <c r="E54"/>
  <c r="E70" i="132"/>
  <c r="E69"/>
  <c r="E60"/>
  <c r="E54"/>
  <c r="D54"/>
  <c r="D71"/>
  <c r="D73"/>
  <c r="E69" i="133"/>
  <c r="E60"/>
  <c r="E54"/>
  <c r="E68" i="132"/>
  <c r="E68" i="134"/>
  <c r="E68" i="135"/>
  <c r="E71"/>
  <c r="E73"/>
  <c r="E68" i="133"/>
  <c r="E71"/>
  <c r="E73"/>
  <c r="E70"/>
  <c r="D71" i="131"/>
  <c r="D72" s="1"/>
  <c r="E9"/>
  <c r="E20"/>
  <c r="E68"/>
  <c r="E60" i="130"/>
  <c r="E54"/>
  <c r="E71"/>
  <c r="E72"/>
  <c r="D54"/>
  <c r="D71"/>
  <c r="D72"/>
  <c r="D54" i="128"/>
  <c r="D71"/>
  <c r="D72"/>
  <c r="E70" i="126"/>
  <c r="E65"/>
  <c r="E68"/>
  <c r="E69"/>
  <c r="E60"/>
  <c r="E54"/>
  <c r="D54"/>
  <c r="D71"/>
  <c r="D72"/>
  <c r="E60" i="124"/>
  <c r="E54"/>
  <c r="E71"/>
  <c r="E72"/>
  <c r="D54"/>
  <c r="D71"/>
  <c r="D72"/>
  <c r="E60" i="123"/>
  <c r="E54"/>
  <c r="E71"/>
  <c r="E72"/>
  <c r="D71" i="120"/>
  <c r="D72"/>
  <c r="E9"/>
  <c r="E20"/>
  <c r="D71" i="121"/>
  <c r="D72"/>
  <c r="E9"/>
  <c r="E20"/>
  <c r="D71" i="122"/>
  <c r="D72"/>
  <c r="E70"/>
  <c r="E69"/>
  <c r="E60"/>
  <c r="E54"/>
  <c r="E70" i="119"/>
  <c r="E60"/>
  <c r="E54" s="1"/>
  <c r="E71" s="1"/>
  <c r="E72" s="1"/>
  <c r="E65"/>
  <c r="E68"/>
  <c r="E69"/>
  <c r="E70" i="116"/>
  <c r="E60"/>
  <c r="E65"/>
  <c r="E54" s="1"/>
  <c r="E71" s="1"/>
  <c r="E72" s="1"/>
  <c r="E69"/>
  <c r="E68"/>
  <c r="D71" i="117"/>
  <c r="D72" s="1"/>
  <c r="E9"/>
  <c r="E20"/>
  <c r="E68"/>
  <c r="E20" i="118"/>
  <c r="E65" s="1"/>
  <c r="D69"/>
  <c r="D71"/>
  <c r="D72" s="1"/>
  <c r="E69"/>
  <c r="E68"/>
  <c r="E60"/>
  <c r="E70"/>
  <c r="E71" i="114"/>
  <c r="E72" s="1"/>
  <c r="D72"/>
  <c r="E60" i="113"/>
  <c r="E54"/>
  <c r="E71"/>
  <c r="E72"/>
  <c r="E70" i="112"/>
  <c r="E69"/>
  <c r="E60"/>
  <c r="E54"/>
  <c r="D54"/>
  <c r="D71"/>
  <c r="D72"/>
  <c r="E68"/>
  <c r="E71"/>
  <c r="E72"/>
  <c r="E71" i="134"/>
  <c r="E73"/>
  <c r="E71" i="132"/>
  <c r="E73"/>
  <c r="E69" i="131"/>
  <c r="E70"/>
  <c r="E60"/>
  <c r="E54" s="1"/>
  <c r="E71" s="1"/>
  <c r="E72" s="1"/>
  <c r="E65"/>
  <c r="E71" i="126"/>
  <c r="E72"/>
  <c r="E69" i="120"/>
  <c r="E60"/>
  <c r="E54"/>
  <c r="E70"/>
  <c r="E60" i="121"/>
  <c r="E54"/>
  <c r="E69"/>
  <c r="E70"/>
  <c r="E71" i="122"/>
  <c r="E72"/>
  <c r="E69" i="117"/>
  <c r="E60"/>
  <c r="E65"/>
  <c r="E70"/>
  <c r="E71" i="120"/>
  <c r="E72"/>
  <c r="E71" i="121"/>
  <c r="E72"/>
  <c r="D68" i="84"/>
  <c r="D68" i="60"/>
  <c r="D68" i="59"/>
  <c r="D68" i="61"/>
  <c r="D68" i="58"/>
  <c r="D68" i="95"/>
  <c r="D68" i="93"/>
  <c r="D68" i="94"/>
  <c r="D68" i="13"/>
  <c r="D16" i="4"/>
  <c r="D13"/>
  <c r="D9"/>
  <c r="D20"/>
  <c r="E24"/>
  <c r="E39"/>
  <c r="D16" i="5"/>
  <c r="D13"/>
  <c r="D9"/>
  <c r="D20"/>
  <c r="E24"/>
  <c r="E39"/>
  <c r="D16" i="10"/>
  <c r="D13"/>
  <c r="D9"/>
  <c r="D20"/>
  <c r="E24"/>
  <c r="E39"/>
  <c r="D16" i="11"/>
  <c r="D13"/>
  <c r="D9"/>
  <c r="D20"/>
  <c r="E24"/>
  <c r="E39"/>
  <c r="D16" i="16"/>
  <c r="D13"/>
  <c r="D9"/>
  <c r="D20"/>
  <c r="E24"/>
  <c r="E39"/>
  <c r="D16" i="17"/>
  <c r="D13"/>
  <c r="D9"/>
  <c r="D20"/>
  <c r="E24"/>
  <c r="E39"/>
  <c r="D16" i="79"/>
  <c r="D13"/>
  <c r="D9"/>
  <c r="D20"/>
  <c r="E24"/>
  <c r="E39"/>
  <c r="D16" i="78"/>
  <c r="D13"/>
  <c r="D9"/>
  <c r="D20"/>
  <c r="E24"/>
  <c r="E39"/>
  <c r="D16" i="81"/>
  <c r="D13"/>
  <c r="D9"/>
  <c r="D20"/>
  <c r="E24"/>
  <c r="E39"/>
  <c r="D16" i="82"/>
  <c r="D13"/>
  <c r="D9"/>
  <c r="D20"/>
  <c r="E24"/>
  <c r="E39"/>
  <c r="D16" i="6"/>
  <c r="D20" s="1"/>
  <c r="E24" s="1"/>
  <c r="E39" s="1"/>
  <c r="D9"/>
  <c r="D16" i="7"/>
  <c r="D9"/>
  <c r="D20"/>
  <c r="E24" s="1"/>
  <c r="E39" s="1"/>
  <c r="D16" i="8"/>
  <c r="D9"/>
  <c r="D20" s="1"/>
  <c r="E24" s="1"/>
  <c r="E39" s="1"/>
  <c r="D16" i="9"/>
  <c r="D9"/>
  <c r="D20" s="1"/>
  <c r="E24" s="1"/>
  <c r="E39" s="1"/>
  <c r="D16" i="13"/>
  <c r="D9"/>
  <c r="D20" s="1"/>
  <c r="E24" s="1"/>
  <c r="D20" i="12"/>
  <c r="D9"/>
  <c r="D20" i="14"/>
  <c r="D9"/>
  <c r="D20" i="28"/>
  <c r="D9"/>
  <c r="D20" i="29"/>
  <c r="D9"/>
  <c r="D20" i="31"/>
  <c r="D9"/>
  <c r="D9" i="30"/>
  <c r="D20" s="1"/>
  <c r="E24" s="1"/>
  <c r="E39" s="1"/>
  <c r="D20" i="49"/>
  <c r="D9"/>
  <c r="D20" i="42"/>
  <c r="D9"/>
  <c r="D20" i="22"/>
  <c r="D9"/>
  <c r="D9" i="48"/>
  <c r="D20"/>
  <c r="E24"/>
  <c r="E39"/>
  <c r="D20" i="83"/>
  <c r="D9"/>
  <c r="D16" i="69"/>
  <c r="D13"/>
  <c r="D9" s="1"/>
  <c r="D20" s="1"/>
  <c r="E24" s="1"/>
  <c r="E39" s="1"/>
  <c r="D16" i="67"/>
  <c r="D13"/>
  <c r="D9" s="1"/>
  <c r="D20" s="1"/>
  <c r="E24" s="1"/>
  <c r="E39" s="1"/>
  <c r="D16" i="53"/>
  <c r="D13"/>
  <c r="D9" s="1"/>
  <c r="D20" s="1"/>
  <c r="E24" s="1"/>
  <c r="E39" s="1"/>
  <c r="D16" i="94"/>
  <c r="D13"/>
  <c r="D9" s="1"/>
  <c r="D20" s="1"/>
  <c r="E24" s="1"/>
  <c r="E39" s="1"/>
  <c r="D16" i="93"/>
  <c r="D9"/>
  <c r="D20" s="1"/>
  <c r="E24" s="1"/>
  <c r="E39" s="1"/>
  <c r="D16" i="95"/>
  <c r="D9"/>
  <c r="D20"/>
  <c r="D20" i="98"/>
  <c r="D9"/>
  <c r="D9" i="97"/>
  <c r="D20"/>
  <c r="E24"/>
  <c r="E39"/>
  <c r="D20" i="96"/>
  <c r="D9"/>
  <c r="D9" i="33"/>
  <c r="D20"/>
  <c r="E24"/>
  <c r="E39"/>
  <c r="D20" i="43"/>
  <c r="D9"/>
  <c r="D9" i="34"/>
  <c r="D20"/>
  <c r="E24"/>
  <c r="E39"/>
  <c r="D20" i="24"/>
  <c r="D9"/>
  <c r="D9" i="57"/>
  <c r="D20"/>
  <c r="E24"/>
  <c r="E39"/>
  <c r="D20" i="55"/>
  <c r="D9"/>
  <c r="D9" i="56"/>
  <c r="D20"/>
  <c r="E24"/>
  <c r="E39"/>
  <c r="D20" i="36"/>
  <c r="D9"/>
  <c r="D9" i="76"/>
  <c r="D20"/>
  <c r="E24"/>
  <c r="E39"/>
  <c r="D20" i="51"/>
  <c r="D9"/>
  <c r="D9" i="37"/>
  <c r="D20"/>
  <c r="E24"/>
  <c r="E39"/>
  <c r="D20" i="45"/>
  <c r="D9"/>
  <c r="D9" i="44"/>
  <c r="D20"/>
  <c r="E24"/>
  <c r="E39"/>
  <c r="D20" i="90"/>
  <c r="D9"/>
  <c r="D9" i="91"/>
  <c r="D20"/>
  <c r="D20" i="92"/>
  <c r="D9"/>
  <c r="D9" i="35"/>
  <c r="D20"/>
  <c r="E24"/>
  <c r="E39"/>
  <c r="D20" i="19"/>
  <c r="D9"/>
  <c r="D9" i="47"/>
  <c r="D20"/>
  <c r="E24"/>
  <c r="E39"/>
  <c r="D20" i="27"/>
  <c r="D9"/>
  <c r="D20" i="89"/>
  <c r="D9"/>
  <c r="D9" i="88"/>
  <c r="D9" i="46"/>
  <c r="D20"/>
  <c r="E24"/>
  <c r="E39"/>
  <c r="D20" i="85"/>
  <c r="D9"/>
  <c r="D9" i="103"/>
  <c r="D20"/>
  <c r="D20" i="102"/>
  <c r="D9"/>
  <c r="D9" i="104"/>
  <c r="D20"/>
  <c r="D9" i="38"/>
  <c r="D20"/>
  <c r="E24"/>
  <c r="E39"/>
  <c r="D9" i="21"/>
  <c r="D20"/>
  <c r="E24"/>
  <c r="D9" i="23"/>
  <c r="D20"/>
  <c r="E24"/>
  <c r="E39"/>
  <c r="D9" i="25"/>
  <c r="D20"/>
  <c r="E24"/>
  <c r="E39"/>
  <c r="D9" i="39"/>
  <c r="D20"/>
  <c r="D9" i="101"/>
  <c r="D20"/>
  <c r="D9" i="100"/>
  <c r="D20"/>
  <c r="D9" i="99"/>
  <c r="D20"/>
  <c r="D9" i="41"/>
  <c r="D20"/>
  <c r="E24"/>
  <c r="E39"/>
  <c r="D9" i="40"/>
  <c r="D20"/>
  <c r="E24"/>
  <c r="E39"/>
  <c r="D9" i="65"/>
  <c r="D20"/>
  <c r="E24"/>
  <c r="E39"/>
  <c r="D9" i="62"/>
  <c r="D20"/>
  <c r="E24"/>
  <c r="E39"/>
  <c r="D9" i="110"/>
  <c r="D20"/>
  <c r="E24"/>
  <c r="E39"/>
  <c r="D9" i="26"/>
  <c r="D20"/>
  <c r="E24"/>
  <c r="E39"/>
  <c r="D9" i="20"/>
  <c r="D20"/>
  <c r="E24"/>
  <c r="E39"/>
  <c r="D9" i="63"/>
  <c r="D20"/>
  <c r="E24"/>
  <c r="E39"/>
  <c r="D9" i="64"/>
  <c r="D20"/>
  <c r="E24"/>
  <c r="E39"/>
  <c r="D9" i="105"/>
  <c r="D20"/>
  <c r="D9" i="106"/>
  <c r="D20"/>
  <c r="D9" i="107"/>
  <c r="D20"/>
  <c r="D9" i="109"/>
  <c r="D20"/>
  <c r="D9" i="108"/>
  <c r="D20"/>
  <c r="D9" i="70"/>
  <c r="D20"/>
  <c r="E24"/>
  <c r="E39"/>
  <c r="D9" i="71"/>
  <c r="D20"/>
  <c r="E24"/>
  <c r="E39"/>
  <c r="D9" i="72"/>
  <c r="D20"/>
  <c r="E24"/>
  <c r="E39"/>
  <c r="D9" i="73"/>
  <c r="D20"/>
  <c r="E24"/>
  <c r="E39"/>
  <c r="D9" i="74"/>
  <c r="D20"/>
  <c r="E24"/>
  <c r="E39"/>
  <c r="D9" i="75"/>
  <c r="D20"/>
  <c r="E24"/>
  <c r="E39"/>
  <c r="D9" i="77"/>
  <c r="D20"/>
  <c r="E24"/>
  <c r="E39"/>
  <c r="D16" i="58"/>
  <c r="D13"/>
  <c r="D10"/>
  <c r="D9"/>
  <c r="D20"/>
  <c r="E24"/>
  <c r="E39"/>
  <c r="D16" i="61"/>
  <c r="D13"/>
  <c r="D10"/>
  <c r="D9"/>
  <c r="D20"/>
  <c r="E24"/>
  <c r="E39"/>
  <c r="D16" i="59"/>
  <c r="D13"/>
  <c r="D10"/>
  <c r="D9"/>
  <c r="D20"/>
  <c r="E24"/>
  <c r="E39"/>
  <c r="D16" i="60"/>
  <c r="D13"/>
  <c r="D9"/>
  <c r="D20"/>
  <c r="E24"/>
  <c r="E39"/>
  <c r="D16" i="84"/>
  <c r="D13"/>
  <c r="D9"/>
  <c r="D20"/>
  <c r="E24"/>
  <c r="E39"/>
  <c r="D16" i="1"/>
  <c r="D13"/>
  <c r="D9"/>
  <c r="D20"/>
  <c r="E24"/>
  <c r="E39"/>
  <c r="E39" i="90"/>
  <c r="E39" i="88"/>
  <c r="D70" i="110"/>
  <c r="D69"/>
  <c r="D60"/>
  <c r="D54"/>
  <c r="D71"/>
  <c r="D72"/>
  <c r="E9"/>
  <c r="E20"/>
  <c r="D60" i="108"/>
  <c r="D54"/>
  <c r="E39"/>
  <c r="D70"/>
  <c r="D69"/>
  <c r="E9"/>
  <c r="E20"/>
  <c r="D60" i="109"/>
  <c r="D54"/>
  <c r="D71"/>
  <c r="D73"/>
  <c r="E39"/>
  <c r="D70"/>
  <c r="D69"/>
  <c r="E9"/>
  <c r="E20"/>
  <c r="D70" i="107"/>
  <c r="D69"/>
  <c r="D60"/>
  <c r="D54"/>
  <c r="D71"/>
  <c r="D73"/>
  <c r="E39"/>
  <c r="E9"/>
  <c r="E20"/>
  <c r="D70" i="106"/>
  <c r="D60"/>
  <c r="D54"/>
  <c r="E39"/>
  <c r="D69"/>
  <c r="D70" i="105"/>
  <c r="D69"/>
  <c r="D60"/>
  <c r="D54"/>
  <c r="D71"/>
  <c r="D72"/>
  <c r="E39"/>
  <c r="E9"/>
  <c r="E20"/>
  <c r="E60"/>
  <c r="E54"/>
  <c r="E71"/>
  <c r="E72"/>
  <c r="D70" i="104"/>
  <c r="D69"/>
  <c r="D60"/>
  <c r="D54"/>
  <c r="D71"/>
  <c r="D72"/>
  <c r="E39"/>
  <c r="E9"/>
  <c r="E20"/>
  <c r="D70" i="103"/>
  <c r="D69"/>
  <c r="D60"/>
  <c r="E39"/>
  <c r="E9"/>
  <c r="E20"/>
  <c r="D70" i="102"/>
  <c r="D69"/>
  <c r="D60"/>
  <c r="D54"/>
  <c r="D71"/>
  <c r="D72"/>
  <c r="E39"/>
  <c r="E9"/>
  <c r="E20"/>
  <c r="D70" i="100"/>
  <c r="D69"/>
  <c r="D60"/>
  <c r="D54"/>
  <c r="D71"/>
  <c r="D72"/>
  <c r="E39"/>
  <c r="E9"/>
  <c r="E20"/>
  <c r="D70" i="101"/>
  <c r="D69"/>
  <c r="D60"/>
  <c r="D54"/>
  <c r="D71"/>
  <c r="D72"/>
  <c r="E39"/>
  <c r="E9"/>
  <c r="E20"/>
  <c r="D70" i="99"/>
  <c r="D69"/>
  <c r="D60"/>
  <c r="D54"/>
  <c r="D71"/>
  <c r="D72"/>
  <c r="E39"/>
  <c r="E9"/>
  <c r="E20"/>
  <c r="D60" i="97"/>
  <c r="D70"/>
  <c r="D69"/>
  <c r="E9"/>
  <c r="E20"/>
  <c r="D60" i="98"/>
  <c r="D54"/>
  <c r="E39"/>
  <c r="D70"/>
  <c r="D69"/>
  <c r="D60" i="96"/>
  <c r="D54"/>
  <c r="E39"/>
  <c r="D70"/>
  <c r="D69"/>
  <c r="D54" i="95"/>
  <c r="D54" i="93"/>
  <c r="D54" i="94"/>
  <c r="E16" i="95"/>
  <c r="D70"/>
  <c r="D69"/>
  <c r="E39"/>
  <c r="E16" i="93"/>
  <c r="D70" s="1"/>
  <c r="E16" i="94"/>
  <c r="D70" s="1"/>
  <c r="E13"/>
  <c r="D69"/>
  <c r="E13" i="53"/>
  <c r="D69" s="1"/>
  <c r="D70" i="92"/>
  <c r="D69"/>
  <c r="D60"/>
  <c r="E39"/>
  <c r="E9"/>
  <c r="E20"/>
  <c r="D70" i="91"/>
  <c r="D69"/>
  <c r="D60"/>
  <c r="E39"/>
  <c r="E9"/>
  <c r="E20"/>
  <c r="E20" i="89"/>
  <c r="E9"/>
  <c r="D70" i="90"/>
  <c r="D69"/>
  <c r="D60"/>
  <c r="D54"/>
  <c r="D71"/>
  <c r="D72"/>
  <c r="E9"/>
  <c r="E20"/>
  <c r="E24" i="49"/>
  <c r="D70" i="89"/>
  <c r="D69"/>
  <c r="D60"/>
  <c r="D54"/>
  <c r="D71"/>
  <c r="E54"/>
  <c r="E39"/>
  <c r="E9" i="88"/>
  <c r="D70"/>
  <c r="D69"/>
  <c r="D60"/>
  <c r="E60"/>
  <c r="E54"/>
  <c r="E71"/>
  <c r="E72"/>
  <c r="D54"/>
  <c r="D71"/>
  <c r="D72"/>
  <c r="E39" i="85"/>
  <c r="E71" s="1"/>
  <c r="E72" s="1"/>
  <c r="D70"/>
  <c r="D69"/>
  <c r="D60"/>
  <c r="E54"/>
  <c r="D54"/>
  <c r="D71"/>
  <c r="E9"/>
  <c r="E20"/>
  <c r="E16" i="84"/>
  <c r="E9" i="77"/>
  <c r="E20"/>
  <c r="D54"/>
  <c r="D60"/>
  <c r="D69"/>
  <c r="D70"/>
  <c r="E9" i="83"/>
  <c r="E20"/>
  <c r="D60" i="9"/>
  <c r="D54" s="1"/>
  <c r="E13" i="82"/>
  <c r="E9"/>
  <c r="E20"/>
  <c r="E16"/>
  <c r="E16" i="81"/>
  <c r="D70"/>
  <c r="E70"/>
  <c r="E13" i="4"/>
  <c r="E9"/>
  <c r="E20"/>
  <c r="E13" i="5"/>
  <c r="D69"/>
  <c r="E13" i="10"/>
  <c r="D69"/>
  <c r="E13" i="11"/>
  <c r="D69"/>
  <c r="E69"/>
  <c r="E13" i="16"/>
  <c r="D69"/>
  <c r="E13" i="17"/>
  <c r="E13" i="79"/>
  <c r="D69"/>
  <c r="E13" i="78"/>
  <c r="D69"/>
  <c r="E13" i="81"/>
  <c r="E9"/>
  <c r="E20"/>
  <c r="D69" i="7"/>
  <c r="D69" i="12"/>
  <c r="D69" i="29"/>
  <c r="D69" i="42"/>
  <c r="E13" i="69"/>
  <c r="E9"/>
  <c r="E13" i="67"/>
  <c r="D69" s="1"/>
  <c r="E9" i="43"/>
  <c r="E20"/>
  <c r="D69" i="24"/>
  <c r="E9" i="55"/>
  <c r="E20"/>
  <c r="D69" i="56"/>
  <c r="E9" i="36"/>
  <c r="E20"/>
  <c r="E9" i="51"/>
  <c r="E20"/>
  <c r="D69" i="37"/>
  <c r="E9" i="45"/>
  <c r="E9" i="35"/>
  <c r="E20"/>
  <c r="D69" i="19"/>
  <c r="E9" i="47"/>
  <c r="E20"/>
  <c r="D69" i="46"/>
  <c r="E9" i="21"/>
  <c r="E20"/>
  <c r="D69" i="23"/>
  <c r="E9" i="25"/>
  <c r="E9" i="40"/>
  <c r="E20"/>
  <c r="E9" i="62"/>
  <c r="E20"/>
  <c r="E9" i="26"/>
  <c r="E20"/>
  <c r="D69" i="64"/>
  <c r="E9" i="70"/>
  <c r="E20"/>
  <c r="E9" i="71"/>
  <c r="E20"/>
  <c r="D69" i="73"/>
  <c r="D69" i="74"/>
  <c r="E9" i="75"/>
  <c r="E20"/>
  <c r="E13" i="58"/>
  <c r="E13" i="61"/>
  <c r="D69"/>
  <c r="E13" i="59"/>
  <c r="E9"/>
  <c r="E13" i="60"/>
  <c r="E13" i="84"/>
  <c r="E9"/>
  <c r="E20"/>
  <c r="E13" i="1"/>
  <c r="D54" i="84"/>
  <c r="D70"/>
  <c r="E39" i="39"/>
  <c r="E24" i="27"/>
  <c r="E39"/>
  <c r="E24" i="19"/>
  <c r="E39"/>
  <c r="E24" i="45"/>
  <c r="E39"/>
  <c r="E24" i="51"/>
  <c r="E39"/>
  <c r="E24" i="36"/>
  <c r="E39"/>
  <c r="E24" i="55"/>
  <c r="E39"/>
  <c r="E24" i="24"/>
  <c r="E39"/>
  <c r="E24" i="43"/>
  <c r="E39"/>
  <c r="E24" i="83"/>
  <c r="E39"/>
  <c r="E24" i="22"/>
  <c r="E39"/>
  <c r="E24" i="42"/>
  <c r="E39"/>
  <c r="E39" i="49"/>
  <c r="E24" i="31"/>
  <c r="E39"/>
  <c r="E24" i="29"/>
  <c r="E39"/>
  <c r="E24" i="28"/>
  <c r="E39"/>
  <c r="E24" i="14"/>
  <c r="E39" s="1"/>
  <c r="E24" i="12"/>
  <c r="E39"/>
  <c r="D70" i="82"/>
  <c r="D54"/>
  <c r="D54" i="81"/>
  <c r="E9" i="72"/>
  <c r="E20"/>
  <c r="E9" i="73"/>
  <c r="E20"/>
  <c r="E9" i="24"/>
  <c r="E20"/>
  <c r="E9" i="57"/>
  <c r="E20"/>
  <c r="E9" i="56"/>
  <c r="E20"/>
  <c r="E9" i="76"/>
  <c r="E20"/>
  <c r="E9" i="37"/>
  <c r="E20"/>
  <c r="E20" i="45"/>
  <c r="E9" i="44"/>
  <c r="E20"/>
  <c r="E9" i="19"/>
  <c r="E20"/>
  <c r="E9" i="27"/>
  <c r="E20"/>
  <c r="E9" i="46"/>
  <c r="E20"/>
  <c r="E9" i="38"/>
  <c r="E20"/>
  <c r="E9" i="23"/>
  <c r="E20"/>
  <c r="E20" i="25"/>
  <c r="E9" i="39"/>
  <c r="E20"/>
  <c r="E9" i="65"/>
  <c r="E20"/>
  <c r="E9" i="20"/>
  <c r="E20"/>
  <c r="E9" i="63"/>
  <c r="E20"/>
  <c r="E9" i="64"/>
  <c r="E20"/>
  <c r="E9" i="33"/>
  <c r="E20"/>
  <c r="E9" i="49"/>
  <c r="E20" s="1"/>
  <c r="E60" s="1"/>
  <c r="E54" s="1"/>
  <c r="E71" s="1"/>
  <c r="E72" s="1"/>
  <c r="E9" i="30"/>
  <c r="E20" s="1"/>
  <c r="E60" s="1"/>
  <c r="E54" s="1"/>
  <c r="E71" s="1"/>
  <c r="E72" s="1"/>
  <c r="E9" i="48"/>
  <c r="E20"/>
  <c r="E9" i="28"/>
  <c r="E20"/>
  <c r="E9" i="13"/>
  <c r="E9" i="8"/>
  <c r="D54" i="1"/>
  <c r="D54" i="4"/>
  <c r="D54" i="5"/>
  <c r="D54" i="11"/>
  <c r="D54" i="16"/>
  <c r="D71"/>
  <c r="D72"/>
  <c r="D54" i="17"/>
  <c r="D54" i="79"/>
  <c r="D54" i="78"/>
  <c r="D69" i="8"/>
  <c r="D69" i="13"/>
  <c r="D60" i="24"/>
  <c r="E60"/>
  <c r="E54"/>
  <c r="E71"/>
  <c r="E72"/>
  <c r="D54" i="59"/>
  <c r="D54" i="60"/>
  <c r="E16" i="58"/>
  <c r="E16" i="4"/>
  <c r="E16" i="5"/>
  <c r="D70"/>
  <c r="E70"/>
  <c r="E9"/>
  <c r="E16" i="10"/>
  <c r="D70"/>
  <c r="E70"/>
  <c r="E16" i="11"/>
  <c r="D70"/>
  <c r="E70"/>
  <c r="E9" i="16"/>
  <c r="E20"/>
  <c r="E16"/>
  <c r="D70"/>
  <c r="E16" i="17"/>
  <c r="D70"/>
  <c r="E70"/>
  <c r="E9"/>
  <c r="E16" i="79"/>
  <c r="D70"/>
  <c r="E16" i="78"/>
  <c r="D70"/>
  <c r="E70"/>
  <c r="E9" i="6"/>
  <c r="E20" s="1"/>
  <c r="E60" s="1"/>
  <c r="E54" s="1"/>
  <c r="E16"/>
  <c r="D70" s="1"/>
  <c r="E16" i="7"/>
  <c r="D70" s="1"/>
  <c r="E16" i="8"/>
  <c r="D70"/>
  <c r="E16" i="9"/>
  <c r="D70" s="1"/>
  <c r="E70" s="1"/>
  <c r="E16" i="13"/>
  <c r="D70"/>
  <c r="E70" s="1"/>
  <c r="D71"/>
  <c r="D72" s="1"/>
  <c r="E16" i="69"/>
  <c r="D70" s="1"/>
  <c r="E70" s="1"/>
  <c r="E16" i="67"/>
  <c r="D70"/>
  <c r="E16" i="53"/>
  <c r="D70" s="1"/>
  <c r="E16" i="61"/>
  <c r="D70"/>
  <c r="E16" i="59"/>
  <c r="D70"/>
  <c r="D71"/>
  <c r="D72"/>
  <c r="E9" i="60"/>
  <c r="E16"/>
  <c r="D70"/>
  <c r="E9" i="1"/>
  <c r="E16"/>
  <c r="E20"/>
  <c r="D54" i="6"/>
  <c r="D71" s="1"/>
  <c r="D72" s="1"/>
  <c r="D60" i="7"/>
  <c r="D60" i="8"/>
  <c r="D54" s="1"/>
  <c r="D71" s="1"/>
  <c r="D72" s="1"/>
  <c r="D60" i="13"/>
  <c r="D60" i="12"/>
  <c r="D60" i="14"/>
  <c r="D54" s="1"/>
  <c r="D60" i="28"/>
  <c r="E60"/>
  <c r="E54"/>
  <c r="E71"/>
  <c r="E72"/>
  <c r="D60" i="29"/>
  <c r="D60" i="31"/>
  <c r="D54"/>
  <c r="D71"/>
  <c r="D72"/>
  <c r="D60" i="49"/>
  <c r="D54"/>
  <c r="D71" s="1"/>
  <c r="D72" s="1"/>
  <c r="D60" i="30"/>
  <c r="D60" i="42"/>
  <c r="D60" i="22"/>
  <c r="D54"/>
  <c r="D71"/>
  <c r="D72"/>
  <c r="D60" i="48"/>
  <c r="E60"/>
  <c r="E54"/>
  <c r="E71"/>
  <c r="E72"/>
  <c r="D54" i="67"/>
  <c r="D60" i="33"/>
  <c r="E60"/>
  <c r="E54"/>
  <c r="E71"/>
  <c r="E72"/>
  <c r="D60" i="43"/>
  <c r="E60"/>
  <c r="E54"/>
  <c r="E71"/>
  <c r="E72"/>
  <c r="D60" i="34"/>
  <c r="D60" i="57"/>
  <c r="D60" i="55"/>
  <c r="E60"/>
  <c r="E54"/>
  <c r="E71"/>
  <c r="E72"/>
  <c r="D60" i="56"/>
  <c r="D60" i="36"/>
  <c r="D60" i="76"/>
  <c r="E60"/>
  <c r="E54"/>
  <c r="E71"/>
  <c r="E72"/>
  <c r="D54"/>
  <c r="D71"/>
  <c r="D72"/>
  <c r="D60" i="51"/>
  <c r="E60"/>
  <c r="E54"/>
  <c r="E71"/>
  <c r="E72"/>
  <c r="D60" i="37"/>
  <c r="E60"/>
  <c r="E54"/>
  <c r="E71"/>
  <c r="E72"/>
  <c r="D60" i="45"/>
  <c r="E60"/>
  <c r="E54"/>
  <c r="E71"/>
  <c r="E72"/>
  <c r="D60" i="44"/>
  <c r="E60"/>
  <c r="E54"/>
  <c r="E71"/>
  <c r="E72"/>
  <c r="D60" i="35"/>
  <c r="E60"/>
  <c r="E54"/>
  <c r="E71"/>
  <c r="E72"/>
  <c r="D60" i="19"/>
  <c r="E60"/>
  <c r="E54"/>
  <c r="E71"/>
  <c r="E72"/>
  <c r="D60" i="47"/>
  <c r="D60" i="27"/>
  <c r="E60"/>
  <c r="E54"/>
  <c r="E71"/>
  <c r="E72"/>
  <c r="D60" i="46"/>
  <c r="D60" i="38"/>
  <c r="E60"/>
  <c r="E54"/>
  <c r="E71"/>
  <c r="E72"/>
  <c r="D60" i="21"/>
  <c r="E60"/>
  <c r="E54"/>
  <c r="E71"/>
  <c r="E72"/>
  <c r="D60" i="23"/>
  <c r="E60"/>
  <c r="E54"/>
  <c r="E71"/>
  <c r="E72"/>
  <c r="D54"/>
  <c r="D71"/>
  <c r="D72"/>
  <c r="D60" i="25"/>
  <c r="D60" i="39"/>
  <c r="E60"/>
  <c r="E54"/>
  <c r="E71"/>
  <c r="E72"/>
  <c r="D54"/>
  <c r="D71"/>
  <c r="D72"/>
  <c r="D60" i="41"/>
  <c r="D60" i="40"/>
  <c r="E60"/>
  <c r="E54"/>
  <c r="E71"/>
  <c r="E72"/>
  <c r="D60" i="65"/>
  <c r="E60"/>
  <c r="E54"/>
  <c r="E71"/>
  <c r="E72"/>
  <c r="D54"/>
  <c r="D71"/>
  <c r="D72"/>
  <c r="D60" i="62"/>
  <c r="E60"/>
  <c r="E54"/>
  <c r="E71"/>
  <c r="E72"/>
  <c r="D60" i="26"/>
  <c r="D60" i="20"/>
  <c r="D60" i="63"/>
  <c r="D60" i="64"/>
  <c r="D60" i="70"/>
  <c r="D60" i="71"/>
  <c r="D60" i="72"/>
  <c r="D54"/>
  <c r="D60" i="73"/>
  <c r="D60" i="74"/>
  <c r="D60" i="75"/>
  <c r="D70" i="12"/>
  <c r="D70" i="14"/>
  <c r="D70" i="28"/>
  <c r="D70" i="29"/>
  <c r="D70" i="31"/>
  <c r="D70" i="49"/>
  <c r="D70" i="30"/>
  <c r="D70" i="42"/>
  <c r="D70" i="22"/>
  <c r="D70" i="48"/>
  <c r="D70" i="33"/>
  <c r="D70" i="43"/>
  <c r="D70" i="34"/>
  <c r="D70" i="24"/>
  <c r="D70" i="57"/>
  <c r="D70" i="55"/>
  <c r="D70" i="56"/>
  <c r="D70" i="36"/>
  <c r="D70" i="76"/>
  <c r="D70" i="51"/>
  <c r="D70" i="37"/>
  <c r="D70" i="45"/>
  <c r="D70" i="44"/>
  <c r="D70" i="35"/>
  <c r="D70" i="19"/>
  <c r="D70" i="47"/>
  <c r="D70" i="27"/>
  <c r="D70" i="46"/>
  <c r="D70" i="38"/>
  <c r="D70" i="21"/>
  <c r="D70" i="23"/>
  <c r="D70" i="25"/>
  <c r="D70" i="39"/>
  <c r="D70" i="40"/>
  <c r="D70" i="65"/>
  <c r="D70" i="62"/>
  <c r="D70" i="26"/>
  <c r="D70" i="20"/>
  <c r="D70" i="63"/>
  <c r="D70" i="64"/>
  <c r="D70" i="70"/>
  <c r="D70" i="72"/>
  <c r="D70" i="73"/>
  <c r="D70" i="75"/>
  <c r="D70" i="58"/>
  <c r="D69" i="17"/>
  <c r="D71"/>
  <c r="D72"/>
  <c r="D69" i="6"/>
  <c r="E69" s="1"/>
  <c r="D69" i="28"/>
  <c r="D69" i="49"/>
  <c r="D69" i="30"/>
  <c r="D69" i="48"/>
  <c r="D69" i="69"/>
  <c r="D69" i="33"/>
  <c r="D69" i="57"/>
  <c r="D69" i="55"/>
  <c r="D69" i="76"/>
  <c r="D69" i="44"/>
  <c r="D69" i="35"/>
  <c r="D69" i="27"/>
  <c r="D69" i="38"/>
  <c r="D69" i="21"/>
  <c r="D69" i="39"/>
  <c r="D69" i="65"/>
  <c r="D69" i="20"/>
  <c r="D69" i="63"/>
  <c r="D69" i="72"/>
  <c r="D69" i="75"/>
  <c r="D69" i="59"/>
  <c r="D69" i="60"/>
  <c r="D69" i="1"/>
  <c r="D54" i="10"/>
  <c r="D54" i="7"/>
  <c r="D71" s="1"/>
  <c r="D72" s="1"/>
  <c r="D54" i="12"/>
  <c r="D54" i="28"/>
  <c r="D71"/>
  <c r="D72"/>
  <c r="D54" i="29"/>
  <c r="D71"/>
  <c r="D72"/>
  <c r="D54" i="30"/>
  <c r="D71" s="1"/>
  <c r="D72" s="1"/>
  <c r="D54" i="42"/>
  <c r="D71"/>
  <c r="D72"/>
  <c r="D54" i="69"/>
  <c r="D54" i="53"/>
  <c r="D54" i="43"/>
  <c r="D71"/>
  <c r="D72"/>
  <c r="D54" i="34"/>
  <c r="D71"/>
  <c r="D72"/>
  <c r="D54" i="24"/>
  <c r="D71"/>
  <c r="D72"/>
  <c r="D54" i="55"/>
  <c r="D71"/>
  <c r="D72"/>
  <c r="D54" i="36"/>
  <c r="D71"/>
  <c r="D72"/>
  <c r="D54" i="51"/>
  <c r="D71"/>
  <c r="D72"/>
  <c r="D54" i="37"/>
  <c r="D71"/>
  <c r="D72"/>
  <c r="D54" i="45"/>
  <c r="D71"/>
  <c r="D72"/>
  <c r="D54" i="47"/>
  <c r="D72"/>
  <c r="D54" i="70"/>
  <c r="D54" i="71"/>
  <c r="D54" i="73"/>
  <c r="D54" i="74"/>
  <c r="D54" i="75"/>
  <c r="D54" i="58"/>
  <c r="D54" i="61"/>
  <c r="D70" i="41"/>
  <c r="D70" i="71"/>
  <c r="D70" i="74"/>
  <c r="D69" i="71"/>
  <c r="E9" i="74"/>
  <c r="E20"/>
  <c r="D54" i="46"/>
  <c r="D71"/>
  <c r="D72"/>
  <c r="D54" i="19"/>
  <c r="D71"/>
  <c r="D72"/>
  <c r="D54" i="35"/>
  <c r="D71"/>
  <c r="D72"/>
  <c r="D54" i="44"/>
  <c r="D71"/>
  <c r="D72"/>
  <c r="D54" i="56"/>
  <c r="D71"/>
  <c r="D72"/>
  <c r="D54" i="57"/>
  <c r="D71"/>
  <c r="D72"/>
  <c r="D54" i="33"/>
  <c r="D71"/>
  <c r="D72"/>
  <c r="D54" i="48"/>
  <c r="D71"/>
  <c r="D72"/>
  <c r="D54" i="64"/>
  <c r="D71"/>
  <c r="D72"/>
  <c r="D54" i="62"/>
  <c r="D71"/>
  <c r="D72"/>
  <c r="D54" i="41"/>
  <c r="D71"/>
  <c r="D72"/>
  <c r="D54" i="21"/>
  <c r="D71"/>
  <c r="D72"/>
  <c r="D71" i="47"/>
  <c r="D54" i="63"/>
  <c r="D71"/>
  <c r="D72"/>
  <c r="D54" i="25"/>
  <c r="D71"/>
  <c r="D72"/>
  <c r="D54" i="13"/>
  <c r="D54" i="26"/>
  <c r="D71"/>
  <c r="D72"/>
  <c r="D54" i="40"/>
  <c r="D71"/>
  <c r="D72"/>
  <c r="E9" i="9"/>
  <c r="E20" s="1"/>
  <c r="E60" s="1"/>
  <c r="E54" s="1"/>
  <c r="E20" i="13"/>
  <c r="E60" s="1"/>
  <c r="E54" s="1"/>
  <c r="E71" s="1"/>
  <c r="E72" s="1"/>
  <c r="E9" i="79"/>
  <c r="E20"/>
  <c r="E9" i="10"/>
  <c r="E20"/>
  <c r="E9" i="58"/>
  <c r="D69"/>
  <c r="D69" i="41"/>
  <c r="E9"/>
  <c r="E20"/>
  <c r="E9" i="78"/>
  <c r="E20"/>
  <c r="E65"/>
  <c r="E9" i="11"/>
  <c r="E20"/>
  <c r="E60"/>
  <c r="E54"/>
  <c r="E9" i="34"/>
  <c r="E20"/>
  <c r="D69"/>
  <c r="E9" i="22"/>
  <c r="E20"/>
  <c r="D69"/>
  <c r="E9" i="31"/>
  <c r="E20"/>
  <c r="D69"/>
  <c r="E9" i="14"/>
  <c r="D67"/>
  <c r="E67" s="1"/>
  <c r="E71" s="1"/>
  <c r="E73" s="1"/>
  <c r="D69"/>
  <c r="D69" i="62"/>
  <c r="D69" i="70"/>
  <c r="D69" i="26"/>
  <c r="D69" i="40"/>
  <c r="D69" i="51"/>
  <c r="D69" i="43"/>
  <c r="E9" i="61"/>
  <c r="E20"/>
  <c r="E9" i="67"/>
  <c r="E20" s="1"/>
  <c r="E9" i="7"/>
  <c r="E20" s="1"/>
  <c r="E60" s="1"/>
  <c r="E54" s="1"/>
  <c r="E9" i="29"/>
  <c r="E20"/>
  <c r="E9" i="42"/>
  <c r="E20"/>
  <c r="E9" i="12"/>
  <c r="E20"/>
  <c r="D69" i="25"/>
  <c r="D69" i="47"/>
  <c r="D69" i="45"/>
  <c r="D69" i="36"/>
  <c r="D54" i="20"/>
  <c r="D71"/>
  <c r="D72"/>
  <c r="D54" i="38"/>
  <c r="D71"/>
  <c r="D72"/>
  <c r="E20" i="60"/>
  <c r="E68"/>
  <c r="E60" i="25"/>
  <c r="E54"/>
  <c r="E71"/>
  <c r="E72"/>
  <c r="E20" i="14"/>
  <c r="D69" i="84"/>
  <c r="E69"/>
  <c r="E9" i="53"/>
  <c r="E20" s="1"/>
  <c r="D69" i="81"/>
  <c r="E69"/>
  <c r="E20" i="17"/>
  <c r="E65"/>
  <c r="D71" i="108"/>
  <c r="D73"/>
  <c r="D71" i="106"/>
  <c r="D73"/>
  <c r="E9"/>
  <c r="E20"/>
  <c r="D54" i="103"/>
  <c r="D71"/>
  <c r="D72"/>
  <c r="E60" i="102"/>
  <c r="E54"/>
  <c r="E71"/>
  <c r="E72"/>
  <c r="D54" i="97"/>
  <c r="D71"/>
  <c r="D72"/>
  <c r="D71" i="98"/>
  <c r="D72"/>
  <c r="E9"/>
  <c r="E20"/>
  <c r="D71" i="96"/>
  <c r="D72"/>
  <c r="E9"/>
  <c r="E20"/>
  <c r="E9" i="94"/>
  <c r="E20" s="1"/>
  <c r="E9" i="95"/>
  <c r="E20"/>
  <c r="E68"/>
  <c r="D54" i="92"/>
  <c r="D71"/>
  <c r="D72"/>
  <c r="D54" i="91"/>
  <c r="D71"/>
  <c r="D72"/>
  <c r="E20" i="5"/>
  <c r="E65"/>
  <c r="D70" i="4"/>
  <c r="E65" i="11"/>
  <c r="E68" i="17"/>
  <c r="E70" i="108"/>
  <c r="E60"/>
  <c r="E54"/>
  <c r="E71"/>
  <c r="E73"/>
  <c r="E68"/>
  <c r="E69"/>
  <c r="E65"/>
  <c r="E65" i="109"/>
  <c r="E60"/>
  <c r="E54"/>
  <c r="E71"/>
  <c r="E73"/>
  <c r="E69"/>
  <c r="E70"/>
  <c r="E68"/>
  <c r="E70" i="107"/>
  <c r="E65"/>
  <c r="E69"/>
  <c r="E60"/>
  <c r="E54"/>
  <c r="E71"/>
  <c r="E73"/>
  <c r="E68"/>
  <c r="E70" i="106"/>
  <c r="E68"/>
  <c r="E69"/>
  <c r="E65"/>
  <c r="E60"/>
  <c r="E60" i="64"/>
  <c r="E54"/>
  <c r="E71"/>
  <c r="E72"/>
  <c r="E60" i="63"/>
  <c r="E54"/>
  <c r="E71"/>
  <c r="E72"/>
  <c r="E60" i="20"/>
  <c r="E54"/>
  <c r="E71"/>
  <c r="E72"/>
  <c r="E60" i="26"/>
  <c r="E54"/>
  <c r="E71"/>
  <c r="E72"/>
  <c r="E60" i="110"/>
  <c r="E54"/>
  <c r="E71"/>
  <c r="E72"/>
  <c r="E60" i="41"/>
  <c r="E54"/>
  <c r="E71"/>
  <c r="E72"/>
  <c r="E60" i="99"/>
  <c r="E54"/>
  <c r="E71"/>
  <c r="E72"/>
  <c r="E60" i="100"/>
  <c r="E54"/>
  <c r="E71"/>
  <c r="E72"/>
  <c r="E60" i="101"/>
  <c r="E54"/>
  <c r="E71"/>
  <c r="E72"/>
  <c r="E60" i="104"/>
  <c r="E54"/>
  <c r="E71"/>
  <c r="E72"/>
  <c r="E60" i="103"/>
  <c r="E54"/>
  <c r="E71"/>
  <c r="E72"/>
  <c r="D72" i="85"/>
  <c r="E60" i="46"/>
  <c r="E54"/>
  <c r="E71"/>
  <c r="E72"/>
  <c r="E71" i="89"/>
  <c r="E72"/>
  <c r="D72"/>
  <c r="D54" i="27"/>
  <c r="D71"/>
  <c r="D72"/>
  <c r="E60" i="47"/>
  <c r="E54"/>
  <c r="E71"/>
  <c r="E72"/>
  <c r="E60" i="92"/>
  <c r="E54"/>
  <c r="E71"/>
  <c r="E72"/>
  <c r="E60" i="91"/>
  <c r="E54"/>
  <c r="E71"/>
  <c r="E72"/>
  <c r="E60" i="90"/>
  <c r="E54"/>
  <c r="E71"/>
  <c r="E72"/>
  <c r="E60" i="36"/>
  <c r="E54"/>
  <c r="E71"/>
  <c r="E72"/>
  <c r="E60" i="56"/>
  <c r="E54"/>
  <c r="E71"/>
  <c r="E72"/>
  <c r="E60" i="57"/>
  <c r="E54"/>
  <c r="E71"/>
  <c r="E72"/>
  <c r="E60" i="34"/>
  <c r="E54"/>
  <c r="E71"/>
  <c r="E72"/>
  <c r="E70" i="96"/>
  <c r="E65"/>
  <c r="E69"/>
  <c r="E68"/>
  <c r="E60"/>
  <c r="E54"/>
  <c r="E71"/>
  <c r="E72"/>
  <c r="E68" i="97"/>
  <c r="E65"/>
  <c r="E69"/>
  <c r="E70"/>
  <c r="E60"/>
  <c r="E54"/>
  <c r="E69" i="98"/>
  <c r="E65"/>
  <c r="E68"/>
  <c r="E70"/>
  <c r="E60"/>
  <c r="D60" i="83"/>
  <c r="E60" i="22"/>
  <c r="E54"/>
  <c r="E71"/>
  <c r="E72"/>
  <c r="E60" i="42"/>
  <c r="E54"/>
  <c r="E71"/>
  <c r="E72"/>
  <c r="E60" i="31"/>
  <c r="E54"/>
  <c r="E71"/>
  <c r="E72"/>
  <c r="E60" i="29"/>
  <c r="E54"/>
  <c r="E71"/>
  <c r="E72"/>
  <c r="D71" i="14"/>
  <c r="D73" s="1"/>
  <c r="D67" i="12"/>
  <c r="D67" i="77"/>
  <c r="D67" i="75"/>
  <c r="D67" i="74"/>
  <c r="D67" i="73"/>
  <c r="D67" i="72"/>
  <c r="D67" i="71"/>
  <c r="D67" i="70"/>
  <c r="D71" i="58"/>
  <c r="D72"/>
  <c r="D71" i="60"/>
  <c r="D72"/>
  <c r="E20" i="59"/>
  <c r="E69"/>
  <c r="E20" i="58"/>
  <c r="E69"/>
  <c r="E70" i="84"/>
  <c r="E65"/>
  <c r="E60"/>
  <c r="E68"/>
  <c r="D71"/>
  <c r="D72"/>
  <c r="E69" i="60"/>
  <c r="E60"/>
  <c r="E65"/>
  <c r="E70"/>
  <c r="E70" i="59"/>
  <c r="E69" i="61"/>
  <c r="D71"/>
  <c r="D72"/>
  <c r="E60"/>
  <c r="E68"/>
  <c r="E70"/>
  <c r="E65"/>
  <c r="E65" i="58"/>
  <c r="E70"/>
  <c r="E68" i="13"/>
  <c r="E20" i="8"/>
  <c r="D71" i="95"/>
  <c r="D73"/>
  <c r="E65"/>
  <c r="E60"/>
  <c r="E70"/>
  <c r="E69"/>
  <c r="E20" i="69"/>
  <c r="E60" s="1"/>
  <c r="E60" i="78"/>
  <c r="E54"/>
  <c r="E60" i="17"/>
  <c r="E54"/>
  <c r="E54" i="106"/>
  <c r="E71"/>
  <c r="E73"/>
  <c r="E71" i="97"/>
  <c r="E72"/>
  <c r="E54" i="98"/>
  <c r="E71"/>
  <c r="E72"/>
  <c r="D71" i="83"/>
  <c r="D72"/>
  <c r="D54"/>
  <c r="E60"/>
  <c r="E67" i="12"/>
  <c r="E71"/>
  <c r="E73"/>
  <c r="D71"/>
  <c r="D73"/>
  <c r="D71" i="77"/>
  <c r="D73"/>
  <c r="E67"/>
  <c r="E71"/>
  <c r="E73"/>
  <c r="E67" i="75"/>
  <c r="E71"/>
  <c r="E73"/>
  <c r="D71"/>
  <c r="D73"/>
  <c r="E67" i="74"/>
  <c r="E71"/>
  <c r="E73"/>
  <c r="D71"/>
  <c r="D73"/>
  <c r="D71" i="73"/>
  <c r="D73"/>
  <c r="E67"/>
  <c r="E71"/>
  <c r="E73"/>
  <c r="E67" i="72"/>
  <c r="E71"/>
  <c r="E73"/>
  <c r="D71"/>
  <c r="D73"/>
  <c r="E67" i="71"/>
  <c r="E71"/>
  <c r="E73"/>
  <c r="D71"/>
  <c r="D73"/>
  <c r="E67" i="70"/>
  <c r="E71"/>
  <c r="E73"/>
  <c r="D71"/>
  <c r="D73"/>
  <c r="E60" i="59"/>
  <c r="E54" i="60"/>
  <c r="E71"/>
  <c r="E72"/>
  <c r="E54" i="61"/>
  <c r="E71"/>
  <c r="E72"/>
  <c r="E65" i="59"/>
  <c r="E54"/>
  <c r="E71"/>
  <c r="E72"/>
  <c r="E68"/>
  <c r="E60" i="58"/>
  <c r="E54"/>
  <c r="E68"/>
  <c r="E54" i="84"/>
  <c r="E71"/>
  <c r="E72"/>
  <c r="E70" i="8"/>
  <c r="E54" i="95"/>
  <c r="E71"/>
  <c r="E73"/>
  <c r="E54" i="83"/>
  <c r="E71"/>
  <c r="E72"/>
  <c r="E71" i="58"/>
  <c r="E72"/>
  <c r="E68" i="82"/>
  <c r="E60"/>
  <c r="E54"/>
  <c r="E65"/>
  <c r="E70"/>
  <c r="D69"/>
  <c r="E65" i="81"/>
  <c r="E60"/>
  <c r="E54"/>
  <c r="E71"/>
  <c r="E72"/>
  <c r="E68"/>
  <c r="D71"/>
  <c r="D72"/>
  <c r="D71" i="78"/>
  <c r="D72"/>
  <c r="E69"/>
  <c r="E71"/>
  <c r="E72"/>
  <c r="E68"/>
  <c r="E68" i="79"/>
  <c r="E65"/>
  <c r="E60"/>
  <c r="D71"/>
  <c r="D72"/>
  <c r="E69"/>
  <c r="E70"/>
  <c r="E69" i="17"/>
  <c r="E71"/>
  <c r="E72"/>
  <c r="E69" i="16"/>
  <c r="E70"/>
  <c r="E65"/>
  <c r="E60"/>
  <c r="D71" i="11"/>
  <c r="D72"/>
  <c r="E71"/>
  <c r="E72"/>
  <c r="E65" i="10"/>
  <c r="E60"/>
  <c r="E54"/>
  <c r="E71"/>
  <c r="E72"/>
  <c r="E69"/>
  <c r="D71"/>
  <c r="D72"/>
  <c r="D71" i="5"/>
  <c r="D72"/>
  <c r="E69"/>
  <c r="E60"/>
  <c r="E54"/>
  <c r="E70" i="4"/>
  <c r="D71"/>
  <c r="D72"/>
  <c r="E60"/>
  <c r="E54"/>
  <c r="E71"/>
  <c r="E72"/>
  <c r="E65"/>
  <c r="D69"/>
  <c r="E69"/>
  <c r="E65" i="1"/>
  <c r="E69"/>
  <c r="E55"/>
  <c r="E54"/>
  <c r="D70"/>
  <c r="D71" i="82"/>
  <c r="D72"/>
  <c r="E69"/>
  <c r="E71"/>
  <c r="E72"/>
  <c r="E54" i="79"/>
  <c r="E71"/>
  <c r="E72"/>
  <c r="E54" i="16"/>
  <c r="E71"/>
  <c r="E72"/>
  <c r="E71" i="5"/>
  <c r="E72"/>
  <c r="E70" i="1"/>
  <c r="D71"/>
  <c r="D72"/>
  <c r="E71"/>
  <c r="E72"/>
  <c r="E54" i="117" l="1"/>
  <c r="E71" s="1"/>
  <c r="E72" s="1"/>
  <c r="E54" i="118"/>
  <c r="E71" s="1"/>
  <c r="E72" s="1"/>
  <c r="E23" i="80"/>
  <c r="E71" i="125"/>
  <c r="E72" s="1"/>
  <c r="E65" i="93"/>
  <c r="E60"/>
  <c r="E54" s="1"/>
  <c r="E68"/>
  <c r="E70"/>
  <c r="D69"/>
  <c r="E69" s="1"/>
  <c r="E65" i="94"/>
  <c r="E60"/>
  <c r="E68"/>
  <c r="E69"/>
  <c r="E70"/>
  <c r="D71"/>
  <c r="D73" s="1"/>
  <c r="E65" i="53"/>
  <c r="E68"/>
  <c r="E60"/>
  <c r="E70"/>
  <c r="D71"/>
  <c r="D72" s="1"/>
  <c r="E69"/>
  <c r="E60" i="67"/>
  <c r="E54" s="1"/>
  <c r="E71" s="1"/>
  <c r="E72" s="1"/>
  <c r="E65"/>
  <c r="E68"/>
  <c r="E69"/>
  <c r="D71"/>
  <c r="D72" s="1"/>
  <c r="E70"/>
  <c r="E65" i="69"/>
  <c r="E54" s="1"/>
  <c r="E71" s="1"/>
  <c r="E72" s="1"/>
  <c r="E69"/>
  <c r="E68"/>
  <c r="E39" i="13"/>
  <c r="E71" i="9"/>
  <c r="E72" s="1"/>
  <c r="D71"/>
  <c r="D72" s="1"/>
  <c r="E60" i="8"/>
  <c r="E54" s="1"/>
  <c r="E71" s="1"/>
  <c r="E72" s="1"/>
  <c r="E71" i="7"/>
  <c r="E72" s="1"/>
  <c r="E70"/>
  <c r="E71" i="6"/>
  <c r="E72" s="1"/>
  <c r="E70"/>
  <c r="E71" i="93" l="1"/>
  <c r="E73" s="1"/>
  <c r="D71"/>
  <c r="D73" s="1"/>
  <c r="E54" i="94"/>
  <c r="E71" s="1"/>
  <c r="E73" s="1"/>
  <c r="E54" i="53"/>
  <c r="E71" s="1"/>
  <c r="E72" s="1"/>
</calcChain>
</file>

<file path=xl/sharedStrings.xml><?xml version="1.0" encoding="utf-8"?>
<sst xmlns="http://schemas.openxmlformats.org/spreadsheetml/2006/main" count="16103" uniqueCount="224">
  <si>
    <t>PÓŁROCZNE SPRAWOZDANIE UBEZPIECZENIOWEGO FUNDUSZU KAPITAŁOWEGO</t>
  </si>
  <si>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</si>
  <si>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</si>
  <si>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</si>
  <si>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</si>
  <si>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</si>
  <si>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</si>
  <si>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</si>
  <si>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</si>
  <si>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</si>
  <si>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</si>
  <si>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</si>
  <si>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</si>
  <si>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</si>
  <si>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</si>
  <si>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</si>
  <si>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</si>
  <si>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</si>
  <si>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</si>
  <si>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</si>
  <si>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</si>
  <si>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</si>
  <si>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</si>
  <si>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</si>
  <si>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</si>
  <si>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</si>
  <si>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</si>
  <si>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</si>
  <si>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</si>
  <si>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</si>
  <si>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</si>
  <si>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</si>
  <si>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</si>
  <si>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</si>
  <si>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</si>
  <si>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</si>
  <si>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</si>
  <si>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</si>
  <si>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</si>
  <si>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</si>
  <si>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</si>
  <si>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</si>
  <si>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</si>
  <si>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</si>
  <si>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</si>
  <si>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</si>
  <si>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</si>
  <si>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</si>
  <si>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</si>
  <si>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</si>
  <si>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</si>
  <si>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</si>
  <si>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</si>
  <si>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</si>
  <si>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</si>
  <si>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</si>
  <si>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</si>
  <si>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</si>
  <si>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</si>
  <si>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</si>
  <si>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</si>
  <si>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</si>
  <si>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</si>
  <si>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</si>
  <si>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</si>
  <si>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</si>
  <si>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</si>
  <si>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</si>
  <si>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</si>
  <si>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</si>
  <si>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</si>
  <si>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</si>
  <si>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</si>
  <si>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</si>
  <si>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</si>
  <si>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</si>
  <si>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</si>
  <si>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</si>
  <si>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</si>
  <si>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</si>
  <si>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</si>
  <si>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</si>
  <si>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</si>
  <si>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</si>
  <si>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</si>
  <si>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</si>
  <si>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</si>
  <si>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</si>
  <si>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</si>
  <si>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</si>
  <si>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</si>
  <si>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</si>
  <si>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</si>
  <si>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</si>
  <si>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</si>
  <si>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INDEKS1</t>
  </si>
  <si>
    <t>Fundusz Azjatycki</t>
  </si>
  <si>
    <t>Fundusz INDEKS2</t>
  </si>
  <si>
    <t>Allianz Akcji</t>
  </si>
  <si>
    <t>Allianz Akcji Plus</t>
  </si>
  <si>
    <t>Allianz Akcji Małych i Średnich Spółek</t>
  </si>
  <si>
    <t>Allianz Aktywnej Alokacji</t>
  </si>
  <si>
    <t>Allianz Selektywny</t>
  </si>
  <si>
    <t>Allianz Pieniężny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</si>
  <si>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</si>
  <si>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</si>
  <si>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</si>
  <si>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</si>
  <si>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</si>
  <si>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</si>
  <si>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</si>
  <si>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</si>
  <si>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</si>
  <si>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</si>
  <si>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</si>
  <si>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</si>
  <si>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</si>
  <si>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</si>
  <si>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Obligacji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</si>
  <si>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</si>
  <si>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</si>
  <si>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</si>
  <si>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</si>
  <si>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</si>
  <si>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 xml:space="preserve">Allianz Obligacji </t>
  </si>
  <si>
    <t xml:space="preserve"> Investor Akcji Dużych Spółek</t>
  </si>
  <si>
    <t xml:space="preserve"> Investor Gold</t>
  </si>
  <si>
    <t xml:space="preserve"> Investor TOP 25 Małych Spółek</t>
  </si>
  <si>
    <t xml:space="preserve"> Investor Zrównoważony Rynków Wschodzących</t>
  </si>
  <si>
    <t>Investor Ameryka Łacińska</t>
  </si>
  <si>
    <t xml:space="preserve"> Investor BRIC</t>
  </si>
  <si>
    <t xml:space="preserve"> Investor Indie i Chiny</t>
  </si>
  <si>
    <t>ING Akcji</t>
  </si>
  <si>
    <t xml:space="preserve"> ING Globalnych Możliwości</t>
  </si>
  <si>
    <t>ING Obligacji</t>
  </si>
  <si>
    <t xml:space="preserve"> ING Subfundusz Selektywny</t>
  </si>
  <si>
    <t>Legg Mason Akcji</t>
  </si>
  <si>
    <t xml:space="preserve"> Legg Mason Obligacji</t>
  </si>
  <si>
    <t xml:space="preserve"> Legg Mason Pieniężny</t>
  </si>
  <si>
    <t xml:space="preserve"> Legg Mason Strateg FIO</t>
  </si>
  <si>
    <t xml:space="preserve"> Pioneer Surowców i Energii</t>
  </si>
  <si>
    <t>PKO Akcji Nowa Europa</t>
  </si>
  <si>
    <t>PKO Obligacji Długoterminowych</t>
  </si>
  <si>
    <t xml:space="preserve"> PKO Parasolowy Subfundusz Stabilnego Wzrostu Plus</t>
  </si>
  <si>
    <t>PKO Parasolowy Subfundusz Zrównoważony Plus</t>
  </si>
  <si>
    <t xml:space="preserve"> UniAkcje Małych i Średnich Spółek</t>
  </si>
  <si>
    <t xml:space="preserve"> UniAkcje Nowa Europa</t>
  </si>
  <si>
    <t xml:space="preserve"> UniStabilny Wzrost</t>
  </si>
  <si>
    <t>UniKorona Pieniężny</t>
  </si>
  <si>
    <t>UniKorona Zrównoważony</t>
  </si>
  <si>
    <t>UniKorona Obligacje</t>
  </si>
  <si>
    <t>UniObligacje Nowa Europa</t>
  </si>
  <si>
    <t>UniAkcje Sektory Wzrostu</t>
  </si>
  <si>
    <t>Portfel Stabilnego Wzrostu</t>
  </si>
  <si>
    <t xml:space="preserve">Portfel Dynamiczny 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</si>
  <si>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</si>
  <si>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</si>
  <si>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</si>
  <si>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</si>
  <si>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</si>
  <si>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</si>
  <si>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</si>
  <si>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</si>
  <si>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</si>
  <si>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Fundusz Total Return</t>
  </si>
  <si>
    <t>Allianz Polskich Obligacji Skarbowych</t>
  </si>
  <si>
    <t>31-12-2013</t>
  </si>
  <si>
    <t>Strategii MultiObligacyjnych</t>
  </si>
  <si>
    <t>ING Subfundusz Środkowoeuropejski Sektora Finansowego Plus</t>
  </si>
  <si>
    <t>ING Środkowoeuropejski Budownictwa i Nieruchomości</t>
  </si>
  <si>
    <t xml:space="preserve"> Pioneer Obligacji Plus</t>
  </si>
  <si>
    <t xml:space="preserve"> Pioneer Akcji Rynków Wschodzących</t>
  </si>
  <si>
    <t>Allianz Stabilnego Wzrostu</t>
  </si>
  <si>
    <t xml:space="preserve"> Pioneer Akcji Polskich</t>
  </si>
  <si>
    <t xml:space="preserve"> ING Globalny Długu Korporacyjnego</t>
  </si>
  <si>
    <t xml:space="preserve"> ING Globalny Spółek Dywidendowych</t>
  </si>
  <si>
    <t>ING Europejski Spółek Dywidendowych</t>
  </si>
  <si>
    <t xml:space="preserve"> Portfel Akcji Rynków Rozwiniętych</t>
  </si>
  <si>
    <t>Portfel Akcji Rynków Wschodzących</t>
  </si>
  <si>
    <t>Portfel Obligacji Zagranicznych</t>
  </si>
  <si>
    <t xml:space="preserve"> Aviva Polskich Akcji</t>
  </si>
  <si>
    <t xml:space="preserve"> Aviva Nowoczesnych Technologii</t>
  </si>
  <si>
    <t xml:space="preserve"> Aviva Dłużnych Papierów Korporacyjnych</t>
  </si>
  <si>
    <t xml:space="preserve"> PZU Akcji Małych i Średnich Spółek</t>
  </si>
  <si>
    <t>PZU Zrównoważony</t>
  </si>
  <si>
    <t xml:space="preserve"> PZU Akcji Rynków Rozwiniętych</t>
  </si>
  <si>
    <t xml:space="preserve"> PZU Energia Medycyna Ekologia</t>
  </si>
  <si>
    <t xml:space="preserve"> Pioneer Pieniężny Plus</t>
  </si>
  <si>
    <t xml:space="preserve"> Pioneer Pieniężny </t>
  </si>
  <si>
    <t xml:space="preserve"> Pioneer Stabilnego Inwestowania</t>
  </si>
  <si>
    <t xml:space="preserve"> UniLokata</t>
  </si>
  <si>
    <t xml:space="preserve"> Franklin U.S. Opportunities Fund (PLN Hedged)</t>
  </si>
  <si>
    <t xml:space="preserve"> Templeton Global Bond Fund (PLN Hedged)</t>
  </si>
  <si>
    <t xml:space="preserve"> Templeton Global Total Return Fund (PLN Hedged)</t>
  </si>
  <si>
    <t>UniKorona Akcje</t>
  </si>
  <si>
    <t>30-06-2014</t>
  </si>
  <si>
    <t>SPORZĄDZONE NA DZIEŃ 30-06-2014</t>
  </si>
  <si>
    <t>Altus Absolutnej Stopy Zwrotu Dłużny</t>
  </si>
  <si>
    <t xml:space="preserve"> Skarbiec Kasa</t>
  </si>
  <si>
    <t xml:space="preserve"> Noble Fund Mieszany</t>
  </si>
  <si>
    <t xml:space="preserve"> ING Depozytowy</t>
  </si>
  <si>
    <t>Quercus Gold</t>
  </si>
  <si>
    <t>Quercus Short</t>
  </si>
  <si>
    <t>Quercus Stabilny</t>
  </si>
  <si>
    <t>Quercus Ochrony Kapitału</t>
  </si>
  <si>
    <t>Fundusz Akcji Globalnych</t>
  </si>
  <si>
    <t>Fundusz Obligacji Globalnych</t>
  </si>
  <si>
    <t>Fundusz Energetyczny</t>
  </si>
  <si>
    <t xml:space="preserve"> Investor Akcji </t>
  </si>
  <si>
    <t xml:space="preserve"> Investor Zrównoważony</t>
  </si>
  <si>
    <t xml:space="preserve"> Investor Turcja</t>
  </si>
  <si>
    <t xml:space="preserve"> Aviva Obligacji Dynamiczny</t>
  </si>
  <si>
    <t xml:space="preserve"> ING Spółek Dywidendowych USA</t>
  </si>
  <si>
    <t xml:space="preserve"> Pioneer Dynamicznych Spółek</t>
  </si>
  <si>
    <t xml:space="preserve"> Pioneer Obligacji Strategicznych</t>
  </si>
  <si>
    <t xml:space="preserve"> PZU Akcji Krakowiak</t>
  </si>
  <si>
    <t>Quercus Agresywny</t>
  </si>
  <si>
    <t>Schroder ISF EURO Equity (PLN Hedged)</t>
  </si>
  <si>
    <t>Schroder ISF Frontier Markets Equity (PLN Hedged)</t>
  </si>
  <si>
    <t>Schroder ISF Global Diversified Growth (PLN Hedged)</t>
  </si>
  <si>
    <t>Schroder ISF Global High Income Bond (PLN Hedged)</t>
  </si>
  <si>
    <t>30-06-2013</t>
  </si>
  <si>
    <t>Franklin Global Fundamental Strategies Fund (PLN Hedged)</t>
  </si>
  <si>
    <t>NA DZIEŃ 30-06-2014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</si>
</sst>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</numFmts>
  <fonts count="45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8"/>
      <color indexed="4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8"/>
      <color rgb="FF00B0F0"/>
      <name val="Arial"/>
      <family val="2"/>
      <charset val="238"/>
    </font>
    <font>
      <sz val="12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21" borderId="4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10" fillId="0" borderId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0" fontId="25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3" fillId="23" borderId="9" applyNumberFormat="0" applyFont="0" applyAlignment="0" applyProtection="0"/>
    <xf numFmtId="0" fontId="29" fillId="3" borderId="0" applyNumberFormat="0" applyBorder="0" applyAlignment="0" applyProtection="0"/>
    <xf numFmtId="0" fontId="44" fillId="0" borderId="0"/>
  </cellStyleXfs>
  <cellXfs count="322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0" xfId="0" applyNumberFormat="1" applyFont="1" applyFill="1"/>
    <xf numFmtId="0" fontId="7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7" fillId="24" borderId="11" xfId="0" applyNumberFormat="1" applyFont="1" applyFill="1" applyBorder="1"/>
    <xf numFmtId="4" fontId="7" fillId="24" borderId="12" xfId="0" applyNumberFormat="1" applyFont="1" applyFill="1" applyBorder="1"/>
    <xf numFmtId="0" fontId="8" fillId="24" borderId="10" xfId="0" applyFont="1" applyFill="1" applyBorder="1" applyAlignment="1">
      <alignment wrapText="1"/>
    </xf>
    <xf numFmtId="0" fontId="9" fillId="24" borderId="13" xfId="0" applyFont="1" applyFill="1" applyBorder="1" applyAlignment="1">
      <alignment horizontal="center"/>
    </xf>
    <xf numFmtId="43" fontId="8" fillId="24" borderId="14" xfId="0" applyNumberFormat="1" applyFont="1" applyFill="1" applyBorder="1" applyAlignment="1">
      <alignment horizontal="center" wrapText="1"/>
    </xf>
    <xf numFmtId="4" fontId="8" fillId="24" borderId="15" xfId="0" applyNumberFormat="1" applyFont="1" applyFill="1" applyBorder="1" applyAlignment="1">
      <alignment horizontal="center" wrapText="1"/>
    </xf>
    <xf numFmtId="0" fontId="8" fillId="24" borderId="16" xfId="0" applyFont="1" applyFill="1" applyBorder="1" applyAlignment="1">
      <alignment wrapText="1"/>
    </xf>
    <xf numFmtId="0" fontId="8" fillId="24" borderId="17" xfId="0" applyFont="1" applyFill="1" applyBorder="1" applyAlignment="1">
      <alignment wrapText="1"/>
    </xf>
    <xf numFmtId="0" fontId="9" fillId="24" borderId="18" xfId="0" applyFont="1" applyFill="1" applyBorder="1" applyAlignment="1">
      <alignment horizontal="center" wrapText="1"/>
    </xf>
    <xf numFmtId="0" fontId="9" fillId="24" borderId="19" xfId="0" applyFont="1" applyFill="1" applyBorder="1" applyAlignment="1">
      <alignment wrapText="1"/>
    </xf>
    <xf numFmtId="43" fontId="9" fillId="24" borderId="19" xfId="0" applyNumberFormat="1" applyFont="1" applyFill="1" applyBorder="1" applyAlignment="1">
      <alignment horizontal="right" wrapText="1"/>
    </xf>
    <xf numFmtId="43" fontId="9" fillId="24" borderId="20" xfId="0" applyNumberFormat="1" applyFont="1" applyFill="1" applyBorder="1" applyAlignment="1">
      <alignment horizontal="right" wrapText="1"/>
    </xf>
    <xf numFmtId="0" fontId="9" fillId="24" borderId="21" xfId="0" applyFont="1" applyFill="1" applyBorder="1" applyAlignment="1">
      <alignment horizontal="center" wrapText="1"/>
    </xf>
    <xf numFmtId="43" fontId="8" fillId="24" borderId="22" xfId="0" applyNumberFormat="1" applyFont="1" applyFill="1" applyBorder="1" applyAlignment="1">
      <alignment horizontal="right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7" fillId="24" borderId="11" xfId="0" applyNumberFormat="1" applyFont="1" applyFill="1" applyBorder="1" applyAlignment="1">
      <alignment wrapText="1"/>
    </xf>
    <xf numFmtId="43" fontId="7" fillId="24" borderId="12" xfId="0" applyNumberFormat="1" applyFont="1" applyFill="1" applyBorder="1" applyAlignment="1">
      <alignment wrapText="1"/>
    </xf>
    <xf numFmtId="0" fontId="8" fillId="24" borderId="23" xfId="0" applyFont="1" applyFill="1" applyBorder="1" applyAlignment="1">
      <alignment horizontal="left" wrapText="1"/>
    </xf>
    <xf numFmtId="0" fontId="8" fillId="24" borderId="24" xfId="0" applyFont="1" applyFill="1" applyBorder="1" applyAlignment="1">
      <alignment horizontal="left" wrapText="1"/>
    </xf>
    <xf numFmtId="43" fontId="8" fillId="24" borderId="25" xfId="0" applyNumberFormat="1" applyFont="1" applyFill="1" applyBorder="1" applyAlignment="1">
      <alignment horizontal="right" wrapText="1"/>
    </xf>
    <xf numFmtId="0" fontId="8" fillId="24" borderId="18" xfId="0" applyFont="1" applyFill="1" applyBorder="1" applyAlignment="1">
      <alignment horizontal="left" wrapText="1"/>
    </xf>
    <xf numFmtId="0" fontId="8" fillId="24" borderId="19" xfId="0" applyFont="1" applyFill="1" applyBorder="1" applyAlignment="1">
      <alignment horizontal="left" wrapText="1"/>
    </xf>
    <xf numFmtId="0" fontId="9" fillId="24" borderId="18" xfId="0" applyFont="1" applyFill="1" applyBorder="1" applyAlignment="1">
      <alignment horizontal="left" wrapText="1" indent="1"/>
    </xf>
    <xf numFmtId="43" fontId="9" fillId="24" borderId="26" xfId="0" applyNumberFormat="1" applyFont="1" applyFill="1" applyBorder="1" applyAlignment="1">
      <alignment horizontal="right" wrapText="1"/>
    </xf>
    <xf numFmtId="0" fontId="8" fillId="24" borderId="19" xfId="0" applyFont="1" applyFill="1" applyBorder="1" applyAlignment="1">
      <alignment wrapText="1"/>
    </xf>
    <xf numFmtId="0" fontId="9" fillId="24" borderId="27" xfId="0" applyFont="1" applyFill="1" applyBorder="1" applyAlignment="1">
      <alignment horizontal="left" wrapText="1" indent="1"/>
    </xf>
    <xf numFmtId="0" fontId="9" fillId="24" borderId="28" xfId="0" applyFont="1" applyFill="1" applyBorder="1" applyAlignment="1">
      <alignment wrapText="1"/>
    </xf>
    <xf numFmtId="0" fontId="8" fillId="24" borderId="29" xfId="0" applyFont="1" applyFill="1" applyBorder="1" applyAlignment="1">
      <alignment horizontal="left" wrapText="1"/>
    </xf>
    <xf numFmtId="0" fontId="8" fillId="24" borderId="30" xfId="0" applyFont="1" applyFill="1" applyBorder="1" applyAlignment="1">
      <alignment horizontal="left" wrapText="1"/>
    </xf>
    <xf numFmtId="0" fontId="9" fillId="24" borderId="0" xfId="0" applyFont="1" applyFill="1"/>
    <xf numFmtId="0" fontId="9" fillId="24" borderId="0" xfId="0" applyFont="1" applyFill="1" applyAlignment="1">
      <alignment wrapText="1"/>
    </xf>
    <xf numFmtId="4" fontId="9" fillId="24" borderId="0" xfId="0" applyNumberFormat="1" applyFont="1" applyFill="1"/>
    <xf numFmtId="0" fontId="3" fillId="24" borderId="11" xfId="0" applyFont="1" applyFill="1" applyBorder="1" applyAlignment="1"/>
    <xf numFmtId="0" fontId="8" fillId="24" borderId="11" xfId="0" applyFont="1" applyFill="1" applyBorder="1" applyAlignment="1">
      <alignment horizontal="center"/>
    </xf>
    <xf numFmtId="0" fontId="8" fillId="24" borderId="23" xfId="0" applyFont="1" applyFill="1" applyBorder="1"/>
    <xf numFmtId="0" fontId="8" fillId="24" borderId="24" xfId="0" applyNumberFormat="1" applyFont="1" applyFill="1" applyBorder="1" applyAlignment="1">
      <alignment wrapText="1"/>
    </xf>
    <xf numFmtId="4" fontId="8" fillId="24" borderId="24" xfId="0" applyNumberFormat="1" applyFont="1" applyFill="1" applyBorder="1"/>
    <xf numFmtId="0" fontId="9" fillId="24" borderId="18" xfId="0" applyFont="1" applyFill="1" applyBorder="1" applyAlignment="1">
      <alignment horizontal="center"/>
    </xf>
    <xf numFmtId="0" fontId="9" fillId="24" borderId="19" xfId="0" applyNumberFormat="1" applyFont="1" applyFill="1" applyBorder="1" applyAlignment="1">
      <alignment wrapText="1"/>
    </xf>
    <xf numFmtId="0" fontId="9" fillId="24" borderId="21" xfId="0" applyFont="1" applyFill="1" applyBorder="1" applyAlignment="1">
      <alignment horizontal="center"/>
    </xf>
    <xf numFmtId="0" fontId="9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7" fillId="24" borderId="11" xfId="0" applyFont="1" applyFill="1" applyBorder="1" applyAlignment="1">
      <alignment wrapText="1"/>
    </xf>
    <xf numFmtId="4" fontId="2" fillId="24" borderId="28" xfId="0" applyNumberFormat="1" applyFont="1" applyFill="1" applyBorder="1" applyAlignment="1">
      <alignment horizontal="center" wrapText="1"/>
    </xf>
    <xf numFmtId="4" fontId="2" fillId="24" borderId="31" xfId="0" applyNumberFormat="1" applyFont="1" applyFill="1" applyBorder="1" applyAlignment="1">
      <alignment horizontal="center" wrapText="1"/>
    </xf>
    <xf numFmtId="0" fontId="8" fillId="24" borderId="32" xfId="0" applyFont="1" applyFill="1" applyBorder="1" applyAlignment="1">
      <alignment horizontal="left" wrapText="1"/>
    </xf>
    <xf numFmtId="4" fontId="8" fillId="24" borderId="22" xfId="0" applyNumberFormat="1" applyFont="1" applyFill="1" applyBorder="1" applyAlignment="1">
      <alignment horizontal="right" wrapText="1"/>
    </xf>
    <xf numFmtId="10" fontId="8" fillId="24" borderId="33" xfId="38" applyNumberFormat="1" applyFont="1" applyFill="1" applyBorder="1"/>
    <xf numFmtId="0" fontId="9" fillId="24" borderId="34" xfId="0" applyFont="1" applyFill="1" applyBorder="1" applyAlignment="1">
      <alignment horizontal="center"/>
    </xf>
    <xf numFmtId="0" fontId="9" fillId="24" borderId="14" xfId="0" applyNumberFormat="1" applyFont="1" applyFill="1" applyBorder="1" applyAlignment="1">
      <alignment wrapText="1"/>
    </xf>
    <xf numFmtId="4" fontId="9" fillId="24" borderId="14" xfId="0" applyNumberFormat="1" applyFont="1" applyFill="1" applyBorder="1"/>
    <xf numFmtId="10" fontId="9" fillId="24" borderId="15" xfId="38" applyNumberFormat="1" applyFont="1" applyFill="1" applyBorder="1"/>
    <xf numFmtId="4" fontId="9" fillId="24" borderId="19" xfId="0" applyNumberFormat="1" applyFont="1" applyFill="1" applyBorder="1"/>
    <xf numFmtId="10" fontId="9" fillId="24" borderId="35" xfId="38" applyNumberFormat="1" applyFont="1" applyFill="1" applyBorder="1"/>
    <xf numFmtId="0" fontId="9" fillId="24" borderId="27" xfId="0" applyFont="1" applyFill="1" applyBorder="1" applyAlignment="1">
      <alignment horizontal="center"/>
    </xf>
    <xf numFmtId="0" fontId="9" fillId="24" borderId="28" xfId="0" applyNumberFormat="1" applyFont="1" applyFill="1" applyBorder="1" applyAlignment="1">
      <alignment wrapText="1"/>
    </xf>
    <xf numFmtId="4" fontId="9" fillId="24" borderId="28" xfId="0" applyNumberFormat="1" applyFont="1" applyFill="1" applyBorder="1"/>
    <xf numFmtId="10" fontId="9" fillId="24" borderId="31" xfId="38" applyNumberFormat="1" applyFont="1" applyFill="1" applyBorder="1"/>
    <xf numFmtId="0" fontId="9" fillId="24" borderId="29" xfId="0" applyFont="1" applyFill="1" applyBorder="1" applyAlignment="1">
      <alignment horizontal="center"/>
    </xf>
    <xf numFmtId="0" fontId="9" fillId="24" borderId="30" xfId="0" applyNumberFormat="1" applyFont="1" applyFill="1" applyBorder="1" applyAlignment="1">
      <alignment wrapText="1"/>
    </xf>
    <xf numFmtId="4" fontId="9" fillId="24" borderId="30" xfId="0" applyNumberFormat="1" applyFont="1" applyFill="1" applyBorder="1"/>
    <xf numFmtId="10" fontId="9" fillId="24" borderId="36" xfId="38" applyNumberFormat="1" applyFont="1" applyFill="1" applyBorder="1"/>
    <xf numFmtId="0" fontId="8" fillId="24" borderId="37" xfId="0" applyFont="1" applyFill="1" applyBorder="1"/>
    <xf numFmtId="0" fontId="8" fillId="24" borderId="38" xfId="0" applyNumberFormat="1" applyFont="1" applyFill="1" applyBorder="1" applyAlignment="1">
      <alignment wrapText="1"/>
    </xf>
    <xf numFmtId="4" fontId="8" fillId="24" borderId="38" xfId="0" applyNumberFormat="1" applyFont="1" applyFill="1" applyBorder="1"/>
    <xf numFmtId="10" fontId="8" fillId="24" borderId="39" xfId="38" applyNumberFormat="1" applyFont="1" applyFill="1" applyBorder="1"/>
    <xf numFmtId="10" fontId="8" fillId="24" borderId="40" xfId="38" applyNumberFormat="1" applyFont="1" applyFill="1" applyBorder="1"/>
    <xf numFmtId="4" fontId="9" fillId="24" borderId="20" xfId="0" applyNumberFormat="1" applyFont="1" applyFill="1" applyBorder="1"/>
    <xf numFmtId="10" fontId="9" fillId="24" borderId="41" xfId="38" applyNumberFormat="1" applyFont="1" applyFill="1" applyBorder="1"/>
    <xf numFmtId="0" fontId="0" fillId="24" borderId="0" xfId="0" applyFill="1"/>
    <xf numFmtId="4" fontId="8" fillId="24" borderId="25" xfId="0" applyNumberFormat="1" applyFont="1" applyFill="1" applyBorder="1"/>
    <xf numFmtId="164" fontId="9" fillId="24" borderId="26" xfId="0" applyNumberFormat="1" applyFont="1" applyFill="1" applyBorder="1"/>
    <xf numFmtId="164" fontId="9" fillId="24" borderId="42" xfId="0" applyNumberFormat="1" applyFont="1" applyFill="1" applyBorder="1"/>
    <xf numFmtId="4" fontId="8" fillId="24" borderId="43" xfId="0" applyNumberFormat="1" applyFont="1" applyFill="1" applyBorder="1" applyAlignment="1">
      <alignment horizontal="center" wrapText="1"/>
    </xf>
    <xf numFmtId="4" fontId="9" fillId="24" borderId="25" xfId="0" applyNumberFormat="1" applyFont="1" applyFill="1" applyBorder="1"/>
    <xf numFmtId="43" fontId="9" fillId="24" borderId="28" xfId="0" applyNumberFormat="1" applyFont="1" applyFill="1" applyBorder="1" applyAlignment="1">
      <alignment horizontal="right" wrapText="1"/>
    </xf>
    <xf numFmtId="0" fontId="8" fillId="24" borderId="13" xfId="0" applyFont="1" applyFill="1" applyBorder="1" applyAlignment="1">
      <alignment horizontal="center"/>
    </xf>
    <xf numFmtId="0" fontId="8" fillId="24" borderId="44" xfId="0" applyNumberFormat="1" applyFont="1" applyFill="1" applyBorder="1" applyAlignment="1">
      <alignment wrapText="1"/>
    </xf>
    <xf numFmtId="0" fontId="9" fillId="24" borderId="45" xfId="0" applyNumberFormat="1" applyFont="1" applyFill="1" applyBorder="1" applyAlignment="1">
      <alignment wrapText="1"/>
    </xf>
    <xf numFmtId="0" fontId="9" fillId="24" borderId="46" xfId="0" applyNumberFormat="1" applyFont="1" applyFill="1" applyBorder="1" applyAlignment="1">
      <alignment wrapText="1"/>
    </xf>
    <xf numFmtId="10" fontId="8" fillId="24" borderId="15" xfId="38" applyNumberFormat="1" applyFont="1" applyFill="1" applyBorder="1"/>
    <xf numFmtId="0" fontId="9" fillId="0" borderId="0" xfId="0" applyFont="1"/>
    <xf numFmtId="43" fontId="0" fillId="24" borderId="0" xfId="0" applyNumberFormat="1" applyFill="1"/>
    <xf numFmtId="165" fontId="9" fillId="24" borderId="26" xfId="0" applyNumberFormat="1" applyFont="1" applyFill="1" applyBorder="1"/>
    <xf numFmtId="165" fontId="9" fillId="24" borderId="42" xfId="0" applyNumberFormat="1" applyFont="1" applyFill="1" applyBorder="1"/>
    <xf numFmtId="0" fontId="23" fillId="0" borderId="0" xfId="35"/>
    <xf numFmtId="0" fontId="30" fillId="0" borderId="0" xfId="35" applyFont="1"/>
    <xf numFmtId="43" fontId="30" fillId="0" borderId="0" xfId="35" applyNumberFormat="1" applyFont="1"/>
    <xf numFmtId="0" fontId="31" fillId="0" borderId="32" xfId="35" applyFont="1" applyBorder="1"/>
    <xf numFmtId="0" fontId="31" fillId="0" borderId="47" xfId="35" applyFont="1" applyBorder="1"/>
    <xf numFmtId="43" fontId="31" fillId="0" borderId="48" xfId="35" applyNumberFormat="1" applyFont="1" applyBorder="1"/>
    <xf numFmtId="43" fontId="31" fillId="0" borderId="43" xfId="35" applyNumberFormat="1" applyFont="1" applyBorder="1"/>
    <xf numFmtId="43" fontId="31" fillId="0" borderId="0" xfId="35" applyNumberFormat="1" applyFont="1"/>
    <xf numFmtId="0" fontId="31" fillId="0" borderId="0" xfId="35" applyFont="1"/>
    <xf numFmtId="0" fontId="31" fillId="0" borderId="49" xfId="35" applyFont="1" applyBorder="1"/>
    <xf numFmtId="0" fontId="31" fillId="0" borderId="0" xfId="35" applyFont="1" applyBorder="1"/>
    <xf numFmtId="43" fontId="32" fillId="0" borderId="50" xfId="35" applyNumberFormat="1" applyFont="1" applyBorder="1" applyAlignment="1">
      <alignment horizontal="center"/>
    </xf>
    <xf numFmtId="43" fontId="32" fillId="0" borderId="51" xfId="35" applyNumberFormat="1" applyFont="1" applyBorder="1" applyAlignment="1">
      <alignment horizontal="center"/>
    </xf>
    <xf numFmtId="0" fontId="31" fillId="0" borderId="52" xfId="35" applyFont="1" applyBorder="1"/>
    <xf numFmtId="0" fontId="31" fillId="0" borderId="53" xfId="35" applyFont="1" applyBorder="1"/>
    <xf numFmtId="43" fontId="32" fillId="0" borderId="54" xfId="35" applyNumberFormat="1" applyFont="1" applyBorder="1" applyAlignment="1">
      <alignment horizontal="center"/>
    </xf>
    <xf numFmtId="43" fontId="32" fillId="0" borderId="55" xfId="35" applyNumberFormat="1" applyFont="1" applyBorder="1" applyAlignment="1">
      <alignment horizontal="center"/>
    </xf>
    <xf numFmtId="43" fontId="31" fillId="0" borderId="50" xfId="35" applyNumberFormat="1" applyFont="1" applyBorder="1"/>
    <xf numFmtId="43" fontId="31" fillId="0" borderId="51" xfId="35" applyNumberFormat="1" applyFont="1" applyBorder="1"/>
    <xf numFmtId="0" fontId="32" fillId="0" borderId="49" xfId="35" applyFont="1" applyBorder="1"/>
    <xf numFmtId="0" fontId="32" fillId="0" borderId="0" xfId="35" applyFont="1" applyBorder="1"/>
    <xf numFmtId="43" fontId="32" fillId="0" borderId="50" xfId="35" applyNumberFormat="1" applyFont="1" applyFill="1" applyBorder="1"/>
    <xf numFmtId="43" fontId="32" fillId="0" borderId="51" xfId="35" applyNumberFormat="1" applyFont="1" applyFill="1" applyBorder="1"/>
    <xf numFmtId="43" fontId="32" fillId="0" borderId="50" xfId="35" applyNumberFormat="1" applyFont="1" applyBorder="1"/>
    <xf numFmtId="43" fontId="32" fillId="0" borderId="51" xfId="35" applyNumberFormat="1" applyFont="1" applyBorder="1"/>
    <xf numFmtId="43" fontId="33" fillId="0" borderId="0" xfId="35" applyNumberFormat="1" applyFont="1"/>
    <xf numFmtId="4" fontId="31" fillId="0" borderId="0" xfId="35" applyNumberFormat="1" applyFont="1"/>
    <xf numFmtId="0" fontId="32" fillId="0" borderId="32" xfId="35" applyFont="1" applyBorder="1"/>
    <xf numFmtId="0" fontId="32" fillId="0" borderId="47" xfId="35" applyFont="1" applyBorder="1"/>
    <xf numFmtId="43" fontId="32" fillId="0" borderId="48" xfId="35" applyNumberFormat="1" applyFont="1" applyBorder="1"/>
    <xf numFmtId="43" fontId="32" fillId="0" borderId="43" xfId="35" applyNumberFormat="1" applyFont="1" applyBorder="1"/>
    <xf numFmtId="0" fontId="32" fillId="0" borderId="52" xfId="35" applyFont="1" applyBorder="1"/>
    <xf numFmtId="0" fontId="32" fillId="0" borderId="53" xfId="35" applyFont="1" applyBorder="1"/>
    <xf numFmtId="43" fontId="32" fillId="0" borderId="54" xfId="35" applyNumberFormat="1" applyFont="1" applyBorder="1"/>
    <xf numFmtId="43" fontId="32" fillId="0" borderId="55" xfId="35" applyNumberFormat="1" applyFont="1" applyBorder="1"/>
    <xf numFmtId="43" fontId="31" fillId="0" borderId="54" xfId="35" applyNumberFormat="1" applyFont="1" applyBorder="1"/>
    <xf numFmtId="43" fontId="31" fillId="0" borderId="55" xfId="35" applyNumberFormat="1" applyFont="1" applyBorder="1"/>
    <xf numFmtId="4" fontId="35" fillId="24" borderId="0" xfId="0" applyNumberFormat="1" applyFont="1" applyFill="1"/>
    <xf numFmtId="4" fontId="36" fillId="24" borderId="11" xfId="0" applyNumberFormat="1" applyFont="1" applyFill="1" applyBorder="1"/>
    <xf numFmtId="4" fontId="37" fillId="24" borderId="24" xfId="0" applyNumberFormat="1" applyFont="1" applyFill="1" applyBorder="1"/>
    <xf numFmtId="4" fontId="38" fillId="24" borderId="19" xfId="0" applyNumberFormat="1" applyFont="1" applyFill="1" applyBorder="1"/>
    <xf numFmtId="166" fontId="38" fillId="24" borderId="20" xfId="0" applyNumberFormat="1" applyFont="1" applyFill="1" applyBorder="1"/>
    <xf numFmtId="4" fontId="38" fillId="24" borderId="24" xfId="0" applyNumberFormat="1" applyFont="1" applyFill="1" applyBorder="1"/>
    <xf numFmtId="0" fontId="38" fillId="24" borderId="19" xfId="0" applyNumberFormat="1" applyFont="1" applyFill="1" applyBorder="1"/>
    <xf numFmtId="0" fontId="38" fillId="24" borderId="20" xfId="0" applyNumberFormat="1" applyFont="1" applyFill="1" applyBorder="1"/>
    <xf numFmtId="43" fontId="9" fillId="24" borderId="56" xfId="0" applyNumberFormat="1" applyFont="1" applyFill="1" applyBorder="1" applyAlignment="1">
      <alignment horizontal="right" wrapText="1"/>
    </xf>
    <xf numFmtId="43" fontId="9" fillId="24" borderId="42" xfId="0" applyNumberFormat="1" applyFont="1" applyFill="1" applyBorder="1" applyAlignment="1">
      <alignment horizontal="right" wrapText="1"/>
    </xf>
    <xf numFmtId="43" fontId="8" fillId="24" borderId="12" xfId="0" applyNumberFormat="1" applyFont="1" applyFill="1" applyBorder="1" applyAlignment="1">
      <alignment horizontal="right" wrapText="1"/>
    </xf>
    <xf numFmtId="43" fontId="8" fillId="24" borderId="24" xfId="36" applyNumberFormat="1" applyFont="1" applyFill="1" applyBorder="1" applyAlignment="1">
      <alignment horizontal="right" wrapText="1"/>
    </xf>
    <xf numFmtId="43" fontId="8" fillId="24" borderId="19" xfId="36" applyNumberFormat="1" applyFont="1" applyFill="1" applyBorder="1" applyAlignment="1">
      <alignment horizontal="right" wrapText="1"/>
    </xf>
    <xf numFmtId="43" fontId="9" fillId="24" borderId="19" xfId="36" applyNumberFormat="1" applyFont="1" applyFill="1" applyBorder="1" applyAlignment="1">
      <alignment horizontal="right" wrapText="1"/>
    </xf>
    <xf numFmtId="43" fontId="8" fillId="24" borderId="30" xfId="36" applyNumberFormat="1" applyFont="1" applyFill="1" applyBorder="1" applyAlignment="1">
      <alignment horizontal="right" wrapText="1"/>
    </xf>
    <xf numFmtId="4" fontId="8" fillId="24" borderId="22" xfId="0" applyNumberFormat="1" applyFont="1" applyFill="1" applyBorder="1" applyAlignment="1">
      <alignment horizontal="center" wrapText="1"/>
    </xf>
    <xf numFmtId="4" fontId="8" fillId="24" borderId="40" xfId="0" applyNumberFormat="1" applyFont="1" applyFill="1" applyBorder="1"/>
    <xf numFmtId="164" fontId="9" fillId="24" borderId="19" xfId="0" applyNumberFormat="1" applyFont="1" applyFill="1" applyBorder="1" applyAlignment="1"/>
    <xf numFmtId="164" fontId="9" fillId="24" borderId="35" xfId="0" applyNumberFormat="1" applyFont="1" applyFill="1" applyBorder="1"/>
    <xf numFmtId="164" fontId="9" fillId="24" borderId="20" xfId="0" applyNumberFormat="1" applyFont="1" applyFill="1" applyBorder="1" applyAlignment="1"/>
    <xf numFmtId="164" fontId="9" fillId="24" borderId="41" xfId="0" applyNumberFormat="1" applyFont="1" applyFill="1" applyBorder="1"/>
    <xf numFmtId="4" fontId="9" fillId="24" borderId="24" xfId="0" applyNumberFormat="1" applyFont="1" applyFill="1" applyBorder="1" applyAlignment="1"/>
    <xf numFmtId="4" fontId="9" fillId="24" borderId="40" xfId="0" applyNumberFormat="1" applyFont="1" applyFill="1" applyBorder="1"/>
    <xf numFmtId="0" fontId="9" fillId="24" borderId="19" xfId="0" applyNumberFormat="1" applyFont="1" applyFill="1" applyBorder="1" applyAlignment="1"/>
    <xf numFmtId="0" fontId="9" fillId="24" borderId="20" xfId="0" applyNumberFormat="1" applyFont="1" applyFill="1" applyBorder="1" applyAlignment="1"/>
    <xf numFmtId="10" fontId="8" fillId="24" borderId="35" xfId="38" applyNumberFormat="1" applyFont="1" applyFill="1" applyBorder="1"/>
    <xf numFmtId="10" fontId="8" fillId="24" borderId="36" xfId="38" applyNumberFormat="1" applyFont="1" applyFill="1" applyBorder="1"/>
    <xf numFmtId="43" fontId="0" fillId="0" borderId="0" xfId="0" applyNumberFormat="1"/>
    <xf numFmtId="0" fontId="9" fillId="24" borderId="45" xfId="0" applyFont="1" applyFill="1" applyBorder="1" applyAlignment="1">
      <alignment wrapText="1"/>
    </xf>
    <xf numFmtId="0" fontId="9" fillId="24" borderId="46" xfId="0" applyFont="1" applyFill="1" applyBorder="1" applyAlignment="1">
      <alignment wrapText="1"/>
    </xf>
    <xf numFmtId="43" fontId="8" fillId="24" borderId="24" xfId="0" applyNumberFormat="1" applyFont="1" applyFill="1" applyBorder="1" applyAlignment="1">
      <alignment horizontal="right" wrapText="1"/>
    </xf>
    <xf numFmtId="43" fontId="8" fillId="24" borderId="19" xfId="0" applyNumberFormat="1" applyFont="1" applyFill="1" applyBorder="1" applyAlignment="1">
      <alignment horizontal="right" wrapText="1"/>
    </xf>
    <xf numFmtId="43" fontId="8" fillId="24" borderId="30" xfId="0" applyNumberFormat="1" applyFont="1" applyFill="1" applyBorder="1" applyAlignment="1">
      <alignment horizontal="right" wrapText="1"/>
    </xf>
    <xf numFmtId="164" fontId="9" fillId="24" borderId="19" xfId="0" applyNumberFormat="1" applyFont="1" applyFill="1" applyBorder="1"/>
    <xf numFmtId="164" fontId="9" fillId="24" borderId="20" xfId="0" applyNumberFormat="1" applyFont="1" applyFill="1" applyBorder="1"/>
    <xf numFmtId="164" fontId="9" fillId="24" borderId="24" xfId="0" applyNumberFormat="1" applyFont="1" applyFill="1" applyBorder="1"/>
    <xf numFmtId="4" fontId="8" fillId="24" borderId="14" xfId="0" applyNumberFormat="1" applyFont="1" applyFill="1" applyBorder="1" applyAlignment="1">
      <alignment horizontal="center" wrapText="1"/>
    </xf>
    <xf numFmtId="43" fontId="39" fillId="24" borderId="14" xfId="0" applyNumberFormat="1" applyFont="1" applyFill="1" applyBorder="1" applyAlignment="1">
      <alignment horizontal="center" wrapText="1"/>
    </xf>
    <xf numFmtId="4" fontId="39" fillId="24" borderId="15" xfId="0" applyNumberFormat="1" applyFont="1" applyFill="1" applyBorder="1" applyAlignment="1">
      <alignment horizontal="center" wrapText="1"/>
    </xf>
    <xf numFmtId="4" fontId="0" fillId="24" borderId="0" xfId="0" applyNumberFormat="1" applyFill="1"/>
    <xf numFmtId="43" fontId="40" fillId="24" borderId="26" xfId="0" applyNumberFormat="1" applyFont="1" applyFill="1" applyBorder="1" applyAlignment="1">
      <alignment horizontal="right" wrapText="1"/>
    </xf>
    <xf numFmtId="43" fontId="39" fillId="24" borderId="24" xfId="0" applyNumberFormat="1" applyFont="1" applyFill="1" applyBorder="1" applyAlignment="1">
      <alignment horizontal="right" wrapText="1"/>
    </xf>
    <xf numFmtId="43" fontId="39" fillId="24" borderId="25" xfId="0" applyNumberFormat="1" applyFont="1" applyFill="1" applyBorder="1" applyAlignment="1">
      <alignment horizontal="right" wrapText="1"/>
    </xf>
    <xf numFmtId="43" fontId="39" fillId="24" borderId="19" xfId="0" applyNumberFormat="1" applyFont="1" applyFill="1" applyBorder="1" applyAlignment="1">
      <alignment horizontal="right" wrapText="1"/>
    </xf>
    <xf numFmtId="43" fontId="40" fillId="24" borderId="19" xfId="0" applyNumberFormat="1" applyFont="1" applyFill="1" applyBorder="1" applyAlignment="1">
      <alignment horizontal="right" wrapText="1"/>
    </xf>
    <xf numFmtId="43" fontId="39" fillId="24" borderId="30" xfId="0" applyNumberFormat="1" applyFont="1" applyFill="1" applyBorder="1" applyAlignment="1">
      <alignment horizontal="right" wrapText="1"/>
    </xf>
    <xf numFmtId="43" fontId="40" fillId="24" borderId="28" xfId="0" applyNumberFormat="1" applyFont="1" applyFill="1" applyBorder="1" applyAlignment="1">
      <alignment horizontal="right" wrapText="1"/>
    </xf>
    <xf numFmtId="43" fontId="40" fillId="24" borderId="56" xfId="0" applyNumberFormat="1" applyFont="1" applyFill="1" applyBorder="1" applyAlignment="1">
      <alignment horizontal="right" wrapText="1"/>
    </xf>
    <xf numFmtId="43" fontId="40" fillId="24" borderId="20" xfId="0" applyNumberFormat="1" applyFont="1" applyFill="1" applyBorder="1" applyAlignment="1">
      <alignment horizontal="right" wrapText="1"/>
    </xf>
    <xf numFmtId="43" fontId="40" fillId="24" borderId="42" xfId="0" applyNumberFormat="1" applyFont="1" applyFill="1" applyBorder="1" applyAlignment="1">
      <alignment horizontal="right" wrapText="1"/>
    </xf>
    <xf numFmtId="43" fontId="39" fillId="24" borderId="22" xfId="0" applyNumberFormat="1" applyFont="1" applyFill="1" applyBorder="1" applyAlignment="1">
      <alignment horizontal="right" wrapText="1"/>
    </xf>
    <xf numFmtId="43" fontId="39" fillId="24" borderId="12" xfId="0" applyNumberFormat="1" applyFont="1" applyFill="1" applyBorder="1" applyAlignment="1">
      <alignment horizontal="right" wrapText="1"/>
    </xf>
    <xf numFmtId="43" fontId="41" fillId="24" borderId="0" xfId="0" applyNumberFormat="1" applyFont="1" applyFill="1" applyBorder="1" applyAlignment="1">
      <alignment wrapText="1"/>
    </xf>
    <xf numFmtId="43" fontId="42" fillId="24" borderId="11" xfId="0" applyNumberFormat="1" applyFont="1" applyFill="1" applyBorder="1" applyAlignment="1">
      <alignment wrapText="1"/>
    </xf>
    <xf numFmtId="43" fontId="42" fillId="24" borderId="12" xfId="0" applyNumberFormat="1" applyFont="1" applyFill="1" applyBorder="1" applyAlignment="1">
      <alignment wrapText="1"/>
    </xf>
    <xf numFmtId="4" fontId="41" fillId="24" borderId="0" xfId="0" applyNumberFormat="1" applyFont="1" applyFill="1"/>
    <xf numFmtId="4" fontId="42" fillId="24" borderId="11" xfId="0" applyNumberFormat="1" applyFont="1" applyFill="1" applyBorder="1"/>
    <xf numFmtId="4" fontId="39" fillId="24" borderId="24" xfId="0" applyNumberFormat="1" applyFont="1" applyFill="1" applyBorder="1"/>
    <xf numFmtId="164" fontId="40" fillId="24" borderId="19" xfId="0" applyNumberFormat="1" applyFont="1" applyFill="1" applyBorder="1"/>
    <xf numFmtId="164" fontId="40" fillId="24" borderId="20" xfId="0" applyNumberFormat="1" applyFont="1" applyFill="1" applyBorder="1"/>
    <xf numFmtId="164" fontId="40" fillId="24" borderId="24" xfId="0" applyNumberFormat="1" applyFont="1" applyFill="1" applyBorder="1"/>
    <xf numFmtId="4" fontId="40" fillId="24" borderId="0" xfId="0" applyNumberFormat="1" applyFont="1" applyFill="1"/>
    <xf numFmtId="0" fontId="42" fillId="24" borderId="11" xfId="0" applyFont="1" applyFill="1" applyBorder="1" applyAlignment="1">
      <alignment wrapText="1"/>
    </xf>
    <xf numFmtId="4" fontId="41" fillId="24" borderId="28" xfId="0" applyNumberFormat="1" applyFont="1" applyFill="1" applyBorder="1" applyAlignment="1">
      <alignment horizontal="center" wrapText="1"/>
    </xf>
    <xf numFmtId="4" fontId="39" fillId="24" borderId="22" xfId="0" applyNumberFormat="1" applyFont="1" applyFill="1" applyBorder="1" applyAlignment="1">
      <alignment horizontal="right" wrapText="1"/>
    </xf>
    <xf numFmtId="4" fontId="40" fillId="24" borderId="14" xfId="0" applyNumberFormat="1" applyFont="1" applyFill="1" applyBorder="1"/>
    <xf numFmtId="4" fontId="40" fillId="24" borderId="19" xfId="0" applyNumberFormat="1" applyFont="1" applyFill="1" applyBorder="1"/>
    <xf numFmtId="4" fontId="40" fillId="24" borderId="28" xfId="0" applyNumberFormat="1" applyFont="1" applyFill="1" applyBorder="1"/>
    <xf numFmtId="43" fontId="39" fillId="24" borderId="24" xfId="36" applyNumberFormat="1" applyFont="1" applyFill="1" applyBorder="1" applyAlignment="1">
      <alignment horizontal="right" wrapText="1"/>
    </xf>
    <xf numFmtId="43" fontId="39" fillId="24" borderId="19" xfId="36" applyNumberFormat="1" applyFont="1" applyFill="1" applyBorder="1" applyAlignment="1">
      <alignment horizontal="right" wrapText="1"/>
    </xf>
    <xf numFmtId="43" fontId="40" fillId="24" borderId="19" xfId="36" applyNumberFormat="1" applyFont="1" applyFill="1" applyBorder="1" applyAlignment="1">
      <alignment horizontal="right" wrapText="1"/>
    </xf>
    <xf numFmtId="43" fontId="39" fillId="24" borderId="30" xfId="36" applyNumberFormat="1" applyFont="1" applyFill="1" applyBorder="1" applyAlignment="1">
      <alignment horizontal="right" wrapText="1"/>
    </xf>
    <xf numFmtId="164" fontId="40" fillId="24" borderId="19" xfId="0" applyNumberFormat="1" applyFont="1" applyFill="1" applyBorder="1" applyAlignment="1"/>
    <xf numFmtId="164" fontId="40" fillId="24" borderId="20" xfId="0" applyNumberFormat="1" applyFont="1" applyFill="1" applyBorder="1" applyAlignment="1"/>
    <xf numFmtId="4" fontId="40" fillId="24" borderId="24" xfId="0" applyNumberFormat="1" applyFont="1" applyFill="1" applyBorder="1" applyAlignment="1"/>
    <xf numFmtId="0" fontId="40" fillId="24" borderId="19" xfId="0" applyNumberFormat="1" applyFont="1" applyFill="1" applyBorder="1" applyAlignment="1"/>
    <xf numFmtId="0" fontId="40" fillId="24" borderId="20" xfId="0" applyNumberFormat="1" applyFont="1" applyFill="1" applyBorder="1" applyAlignment="1"/>
    <xf numFmtId="4" fontId="39" fillId="24" borderId="14" xfId="0" applyNumberFormat="1" applyFont="1" applyFill="1" applyBorder="1" applyAlignment="1">
      <alignment horizontal="center" wrapText="1"/>
    </xf>
    <xf numFmtId="164" fontId="39" fillId="24" borderId="24" xfId="0" applyNumberFormat="1" applyFont="1" applyFill="1" applyBorder="1"/>
    <xf numFmtId="4" fontId="40" fillId="24" borderId="24" xfId="0" applyNumberFormat="1" applyFont="1" applyFill="1" applyBorder="1"/>
    <xf numFmtId="4" fontId="8" fillId="24" borderId="57" xfId="0" applyNumberFormat="1" applyFont="1" applyFill="1" applyBorder="1"/>
    <xf numFmtId="164" fontId="9" fillId="24" borderId="58" xfId="0" applyNumberFormat="1" applyFont="1" applyFill="1" applyBorder="1"/>
    <xf numFmtId="164" fontId="9" fillId="24" borderId="59" xfId="0" applyNumberFormat="1" applyFont="1" applyFill="1" applyBorder="1"/>
    <xf numFmtId="164" fontId="9" fillId="24" borderId="57" xfId="0" applyNumberFormat="1" applyFont="1" applyFill="1" applyBorder="1"/>
    <xf numFmtId="0" fontId="0" fillId="0" borderId="0" xfId="0" applyNumberFormat="1"/>
    <xf numFmtId="4" fontId="43" fillId="24" borderId="0" xfId="0" applyNumberFormat="1" applyFont="1" applyFill="1"/>
    <xf numFmtId="43" fontId="23" fillId="0" borderId="0" xfId="35" applyNumberFormat="1"/>
    <xf numFmtId="4" fontId="23" fillId="0" borderId="0" xfId="35" applyNumberFormat="1"/>
    <xf numFmtId="0" fontId="23" fillId="0" borderId="0" xfId="35" quotePrefix="1"/>
    <xf numFmtId="4" fontId="0" fillId="0" borderId="0" xfId="0" applyNumberFormat="1"/>
    <xf numFmtId="0" fontId="23" fillId="0" borderId="0" xfId="35" applyAlignment="1">
      <alignment horizontal="right"/>
    </xf>
    <xf numFmtId="43" fontId="23" fillId="0" borderId="0" xfId="35" applyNumberFormat="1" applyAlignment="1">
      <alignment horizontal="right"/>
    </xf>
    <xf numFmtId="4" fontId="9" fillId="24" borderId="24" xfId="0" applyNumberFormat="1" applyFont="1" applyFill="1" applyBorder="1"/>
    <xf numFmtId="165" fontId="9" fillId="24" borderId="19" xfId="0" applyNumberFormat="1" applyFont="1" applyFill="1" applyBorder="1" applyAlignment="1"/>
    <xf numFmtId="10" fontId="8" fillId="24" borderId="31" xfId="38" applyNumberFormat="1" applyFont="1" applyFill="1" applyBorder="1"/>
    <xf numFmtId="4" fontId="39" fillId="24" borderId="43" xfId="0" applyNumberFormat="1" applyFont="1" applyFill="1" applyBorder="1" applyAlignment="1">
      <alignment horizontal="center" wrapText="1"/>
    </xf>
    <xf numFmtId="164" fontId="40" fillId="24" borderId="42" xfId="0" applyNumberFormat="1" applyFont="1" applyFill="1" applyBorder="1"/>
    <xf numFmtId="43" fontId="8" fillId="24" borderId="55" xfId="0" applyNumberFormat="1" applyFont="1" applyFill="1" applyBorder="1" applyAlignment="1">
      <alignment horizontal="right" wrapText="1"/>
    </xf>
    <xf numFmtId="0" fontId="8" fillId="24" borderId="13" xfId="0" applyFont="1" applyFill="1" applyBorder="1" applyAlignment="1">
      <alignment wrapText="1"/>
    </xf>
    <xf numFmtId="43" fontId="9" fillId="0" borderId="0" xfId="0" applyNumberFormat="1" applyFont="1"/>
    <xf numFmtId="43" fontId="9" fillId="24" borderId="0" xfId="0" applyNumberFormat="1" applyFont="1" applyFill="1"/>
    <xf numFmtId="43" fontId="39" fillId="24" borderId="57" xfId="0" applyNumberFormat="1" applyFont="1" applyFill="1" applyBorder="1" applyAlignment="1">
      <alignment horizontal="right" wrapText="1"/>
    </xf>
    <xf numFmtId="43" fontId="39" fillId="24" borderId="58" xfId="0" applyNumberFormat="1" applyFont="1" applyFill="1" applyBorder="1" applyAlignment="1">
      <alignment horizontal="right" wrapText="1"/>
    </xf>
    <xf numFmtId="43" fontId="40" fillId="24" borderId="58" xfId="0" applyNumberFormat="1" applyFont="1" applyFill="1" applyBorder="1" applyAlignment="1">
      <alignment horizontal="right" wrapText="1"/>
    </xf>
    <xf numFmtId="43" fontId="39" fillId="24" borderId="60" xfId="0" applyNumberFormat="1" applyFont="1" applyFill="1" applyBorder="1" applyAlignment="1">
      <alignment horizontal="right" wrapText="1"/>
    </xf>
    <xf numFmtId="4" fontId="9" fillId="24" borderId="61" xfId="0" applyNumberFormat="1" applyFont="1" applyFill="1" applyBorder="1"/>
    <xf numFmtId="4" fontId="7" fillId="24" borderId="13" xfId="0" applyNumberFormat="1" applyFont="1" applyFill="1" applyBorder="1"/>
    <xf numFmtId="4" fontId="8" fillId="24" borderId="62" xfId="0" applyNumberFormat="1" applyFont="1" applyFill="1" applyBorder="1" applyAlignment="1">
      <alignment horizontal="center" wrapText="1"/>
    </xf>
    <xf numFmtId="4" fontId="9" fillId="24" borderId="57" xfId="0" applyNumberFormat="1" applyFont="1" applyFill="1" applyBorder="1"/>
    <xf numFmtId="0" fontId="9" fillId="24" borderId="58" xfId="0" applyNumberFormat="1" applyFont="1" applyFill="1" applyBorder="1"/>
    <xf numFmtId="0" fontId="9" fillId="24" borderId="59" xfId="0" applyNumberFormat="1" applyFont="1" applyFill="1" applyBorder="1"/>
    <xf numFmtId="43" fontId="8" fillId="0" borderId="25" xfId="0" applyNumberFormat="1" applyFont="1" applyFill="1" applyBorder="1" applyAlignment="1">
      <alignment horizontal="right" wrapText="1"/>
    </xf>
    <xf numFmtId="43" fontId="8" fillId="0" borderId="26" xfId="0" applyNumberFormat="1" applyFont="1" applyFill="1" applyBorder="1" applyAlignment="1">
      <alignment horizontal="right" wrapText="1"/>
    </xf>
    <xf numFmtId="43" fontId="9" fillId="0" borderId="26" xfId="0" applyNumberFormat="1" applyFont="1" applyFill="1" applyBorder="1" applyAlignment="1">
      <alignment horizontal="right" wrapText="1"/>
    </xf>
    <xf numFmtId="165" fontId="40" fillId="24" borderId="42" xfId="0" applyNumberFormat="1" applyFont="1" applyFill="1" applyBorder="1"/>
    <xf numFmtId="165" fontId="9" fillId="0" borderId="35" xfId="45" applyNumberFormat="1" applyFont="1" applyFill="1" applyBorder="1"/>
    <xf numFmtId="165" fontId="9" fillId="0" borderId="64" xfId="45" applyNumberFormat="1" applyFont="1" applyBorder="1"/>
    <xf numFmtId="0" fontId="9" fillId="0" borderId="19" xfId="45" applyFont="1" applyBorder="1"/>
    <xf numFmtId="43" fontId="39" fillId="0" borderId="25" xfId="0" applyNumberFormat="1" applyFont="1" applyFill="1" applyBorder="1" applyAlignment="1">
      <alignment horizontal="right" wrapText="1"/>
    </xf>
    <xf numFmtId="43" fontId="39" fillId="0" borderId="26" xfId="0" applyNumberFormat="1" applyFont="1" applyFill="1" applyBorder="1" applyAlignment="1">
      <alignment horizontal="right" wrapText="1"/>
    </xf>
    <xf numFmtId="43" fontId="40" fillId="0" borderId="26" xfId="0" applyNumberFormat="1" applyFont="1" applyFill="1" applyBorder="1" applyAlignment="1">
      <alignment horizontal="right" wrapText="1"/>
    </xf>
    <xf numFmtId="43" fontId="8" fillId="0" borderId="64" xfId="0" applyNumberFormat="1" applyFont="1" applyFill="1" applyBorder="1" applyAlignment="1">
      <alignment horizontal="right" wrapText="1"/>
    </xf>
    <xf numFmtId="43" fontId="9" fillId="0" borderId="64" xfId="0" applyNumberFormat="1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center" wrapText="1"/>
    </xf>
    <xf numFmtId="0" fontId="9" fillId="0" borderId="45" xfId="0" applyFont="1" applyFill="1" applyBorder="1" applyAlignment="1">
      <alignment wrapText="1"/>
    </xf>
    <xf numFmtId="43" fontId="9" fillId="0" borderId="19" xfId="0" applyNumberFormat="1" applyFont="1" applyFill="1" applyBorder="1" applyAlignment="1">
      <alignment horizontal="right" wrapText="1"/>
    </xf>
    <xf numFmtId="0" fontId="8" fillId="0" borderId="16" xfId="0" applyFont="1" applyFill="1" applyBorder="1" applyAlignment="1">
      <alignment wrapText="1"/>
    </xf>
    <xf numFmtId="0" fontId="8" fillId="0" borderId="17" xfId="0" applyFont="1" applyFill="1" applyBorder="1" applyAlignment="1">
      <alignment wrapText="1"/>
    </xf>
    <xf numFmtId="43" fontId="8" fillId="0" borderId="24" xfId="0" applyNumberFormat="1" applyFont="1" applyFill="1" applyBorder="1" applyAlignment="1">
      <alignment horizontal="right" wrapText="1"/>
    </xf>
    <xf numFmtId="43" fontId="9" fillId="0" borderId="28" xfId="0" applyNumberFormat="1" applyFont="1" applyFill="1" applyBorder="1" applyAlignment="1">
      <alignment horizontal="right" wrapText="1"/>
    </xf>
    <xf numFmtId="43" fontId="9" fillId="0" borderId="56" xfId="0" applyNumberFormat="1" applyFont="1" applyFill="1" applyBorder="1" applyAlignment="1">
      <alignment horizontal="right" wrapText="1"/>
    </xf>
    <xf numFmtId="0" fontId="9" fillId="0" borderId="21" xfId="0" applyFont="1" applyFill="1" applyBorder="1" applyAlignment="1">
      <alignment horizontal="center" wrapText="1"/>
    </xf>
    <xf numFmtId="0" fontId="9" fillId="0" borderId="46" xfId="0" applyFont="1" applyFill="1" applyBorder="1" applyAlignment="1">
      <alignment wrapText="1"/>
    </xf>
    <xf numFmtId="43" fontId="9" fillId="0" borderId="20" xfId="0" applyNumberFormat="1" applyFont="1" applyFill="1" applyBorder="1" applyAlignment="1">
      <alignment horizontal="right" wrapText="1"/>
    </xf>
    <xf numFmtId="43" fontId="9" fillId="0" borderId="42" xfId="0" applyNumberFormat="1" applyFont="1" applyFill="1" applyBorder="1" applyAlignment="1">
      <alignment horizontal="right" wrapText="1"/>
    </xf>
    <xf numFmtId="43" fontId="8" fillId="0" borderId="22" xfId="0" applyNumberFormat="1" applyFont="1" applyFill="1" applyBorder="1" applyAlignment="1">
      <alignment horizontal="right" wrapText="1"/>
    </xf>
    <xf numFmtId="43" fontId="8" fillId="0" borderId="1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7" fillId="0" borderId="11" xfId="0" applyNumberFormat="1" applyFont="1" applyFill="1" applyBorder="1" applyAlignment="1">
      <alignment wrapText="1"/>
    </xf>
    <xf numFmtId="43" fontId="7" fillId="0" borderId="12" xfId="0" applyNumberFormat="1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9" fillId="0" borderId="13" xfId="0" applyFont="1" applyFill="1" applyBorder="1" applyAlignment="1">
      <alignment horizontal="center"/>
    </xf>
    <xf numFmtId="43" fontId="39" fillId="0" borderId="14" xfId="0" applyNumberFormat="1" applyFont="1" applyFill="1" applyBorder="1" applyAlignment="1">
      <alignment horizontal="center" wrapText="1"/>
    </xf>
    <xf numFmtId="4" fontId="8" fillId="0" borderId="43" xfId="0" applyNumberFormat="1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left" wrapText="1"/>
    </xf>
    <xf numFmtId="0" fontId="8" fillId="0" borderId="24" xfId="0" applyFont="1" applyFill="1" applyBorder="1" applyAlignment="1">
      <alignment horizontal="left" wrapText="1"/>
    </xf>
    <xf numFmtId="43" fontId="39" fillId="0" borderId="24" xfId="0" applyNumberFormat="1" applyFont="1" applyFill="1" applyBorder="1" applyAlignment="1">
      <alignment horizontal="right" wrapText="1"/>
    </xf>
    <xf numFmtId="0" fontId="8" fillId="0" borderId="18" xfId="0" applyFont="1" applyFill="1" applyBorder="1" applyAlignment="1">
      <alignment horizontal="left" wrapText="1"/>
    </xf>
    <xf numFmtId="0" fontId="8" fillId="0" borderId="19" xfId="0" applyFont="1" applyFill="1" applyBorder="1" applyAlignment="1">
      <alignment horizontal="left" wrapText="1"/>
    </xf>
    <xf numFmtId="43" fontId="39" fillId="0" borderId="19" xfId="0" applyNumberFormat="1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left" wrapText="1" indent="1"/>
    </xf>
    <xf numFmtId="0" fontId="9" fillId="0" borderId="19" xfId="0" applyFont="1" applyFill="1" applyBorder="1" applyAlignment="1">
      <alignment wrapText="1"/>
    </xf>
    <xf numFmtId="43" fontId="40" fillId="0" borderId="19" xfId="0" applyNumberFormat="1" applyFont="1" applyFill="1" applyBorder="1" applyAlignment="1">
      <alignment horizontal="right" wrapText="1"/>
    </xf>
    <xf numFmtId="0" fontId="8" fillId="0" borderId="19" xfId="0" applyFont="1" applyFill="1" applyBorder="1" applyAlignment="1">
      <alignment wrapText="1"/>
    </xf>
    <xf numFmtId="165" fontId="9" fillId="24" borderId="35" xfId="0" applyNumberFormat="1" applyFont="1" applyFill="1" applyBorder="1"/>
    <xf numFmtId="165" fontId="9" fillId="24" borderId="41" xfId="0" applyNumberFormat="1" applyFont="1" applyFill="1" applyBorder="1"/>
    <xf numFmtId="165" fontId="9" fillId="0" borderId="64" xfId="45" applyNumberFormat="1" applyFont="1" applyFill="1" applyBorder="1"/>
    <xf numFmtId="165" fontId="9" fillId="0" borderId="35" xfId="45" applyNumberFormat="1" applyFont="1" applyBorder="1"/>
    <xf numFmtId="167" fontId="0" fillId="0" borderId="0" xfId="0" applyNumberFormat="1"/>
    <xf numFmtId="43" fontId="34" fillId="0" borderId="50" xfId="35" applyNumberFormat="1" applyFont="1" applyFill="1" applyBorder="1"/>
    <xf numFmtId="43" fontId="34" fillId="0" borderId="51" xfId="35" applyNumberFormat="1" applyFont="1" applyFill="1" applyBorder="1"/>
    <xf numFmtId="0" fontId="8" fillId="24" borderId="63" xfId="0" applyFont="1" applyFill="1" applyBorder="1" applyAlignment="1">
      <alignment wrapText="1"/>
    </xf>
    <xf numFmtId="0" fontId="8" fillId="24" borderId="22" xfId="0" applyFont="1" applyFill="1" applyBorder="1" applyAlignment="1">
      <alignment wrapText="1"/>
    </xf>
    <xf numFmtId="0" fontId="8" fillId="24" borderId="32" xfId="0" applyFont="1" applyFill="1" applyBorder="1" applyAlignment="1">
      <alignment horizontal="center" wrapText="1"/>
    </xf>
    <xf numFmtId="0" fontId="8" fillId="24" borderId="62" xfId="0" applyFont="1" applyFill="1" applyBorder="1" applyAlignment="1">
      <alignment horizontal="center"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8" fillId="0" borderId="63" xfId="0" applyFont="1" applyFill="1" applyBorder="1" applyAlignment="1">
      <alignment wrapText="1"/>
    </xf>
    <xf numFmtId="0" fontId="8" fillId="0" borderId="22" xfId="0" applyFont="1" applyFill="1" applyBorder="1" applyAlignment="1">
      <alignment wrapText="1"/>
    </xf>
    <xf numFmtId="0" fontId="8" fillId="24" borderId="10" xfId="0" applyFont="1" applyFill="1" applyBorder="1" applyAlignment="1">
      <alignment wrapText="1"/>
    </xf>
    <xf numFmtId="0" fontId="8" fillId="24" borderId="13" xfId="0" applyFont="1" applyFill="1" applyBorder="1" applyAlignment="1">
      <alignment wrapText="1"/>
    </xf>
    <xf numFmtId="0" fontId="8" fillId="24" borderId="10" xfId="0" applyFont="1" applyFill="1" applyBorder="1" applyAlignment="1">
      <alignment horizontal="center" wrapText="1"/>
    </xf>
    <xf numFmtId="0" fontId="8" fillId="24" borderId="13" xfId="0" applyFont="1" applyFill="1" applyBorder="1" applyAlignment="1">
      <alignment horizontal="center" wrapText="1"/>
    </xf>
    <xf numFmtId="165" fontId="9" fillId="0" borderId="26" xfId="0" applyNumberFormat="1" applyFont="1" applyFill="1" applyBorder="1"/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2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zoomScaleNormal="100" workbookViewId="0">
      <selection activeCell="L55" sqref="L55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  <col min="8" max="8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68" t="s">
        <v>166</v>
      </c>
      <c r="E8" s="169" t="s">
        <v>195</v>
      </c>
    </row>
    <row r="9" spans="2:5">
      <c r="B9" s="13" t="s">
        <v>4</v>
      </c>
      <c r="C9" s="14" t="s">
        <v>5</v>
      </c>
      <c r="D9" s="161">
        <f>D10+D11+D12+D13</f>
        <v>322187692.69</v>
      </c>
      <c r="E9" s="27">
        <f>E10+E11+E12+E13</f>
        <v>323357959.63</v>
      </c>
    </row>
    <row r="10" spans="2:5">
      <c r="B10" s="15" t="s">
        <v>6</v>
      </c>
      <c r="C10" s="159" t="s">
        <v>7</v>
      </c>
      <c r="D10" s="17">
        <v>321918358.32999998</v>
      </c>
      <c r="E10" s="31">
        <v>323119434.11000001</v>
      </c>
    </row>
    <row r="11" spans="2:5">
      <c r="B11" s="15" t="s">
        <v>8</v>
      </c>
      <c r="C11" s="159" t="s">
        <v>9</v>
      </c>
      <c r="D11" s="17">
        <v>460.18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268874.18</v>
      </c>
      <c r="E13" s="31">
        <f>E14</f>
        <v>238525.52</v>
      </c>
    </row>
    <row r="14" spans="2:5">
      <c r="B14" s="15" t="s">
        <v>14</v>
      </c>
      <c r="C14" s="159" t="s">
        <v>15</v>
      </c>
      <c r="D14" s="17">
        <v>268874.18</v>
      </c>
      <c r="E14" s="31">
        <v>238525.52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526114.62</v>
      </c>
      <c r="E16" s="27">
        <f>E17+E18+E19</f>
        <v>524537.22</v>
      </c>
    </row>
    <row r="17" spans="2:5">
      <c r="B17" s="15" t="s">
        <v>6</v>
      </c>
      <c r="C17" s="159" t="s">
        <v>15</v>
      </c>
      <c r="D17" s="84">
        <v>526114.62</v>
      </c>
      <c r="E17" s="139">
        <v>524537.22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321661578.06999999</v>
      </c>
      <c r="E20" s="141">
        <f>E9-E16</f>
        <v>322833422.40999997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20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232">
        <v>321124749.16000003</v>
      </c>
      <c r="E24" s="27">
        <f>D20</f>
        <v>321661578.06999999</v>
      </c>
    </row>
    <row r="25" spans="2:5">
      <c r="B25" s="25" t="s">
        <v>26</v>
      </c>
      <c r="C25" s="26" t="s">
        <v>27</v>
      </c>
      <c r="D25" s="232">
        <f>D26-D30</f>
        <v>-2176825.3200000003</v>
      </c>
      <c r="E25" s="242">
        <v>-329044.1099999994</v>
      </c>
    </row>
    <row r="26" spans="2:5">
      <c r="B26" s="28" t="s">
        <v>28</v>
      </c>
      <c r="C26" s="29" t="s">
        <v>29</v>
      </c>
      <c r="D26" s="233">
        <f>D27+D29</f>
        <v>29407787.84</v>
      </c>
      <c r="E26" s="243">
        <v>28821185.210000001</v>
      </c>
    </row>
    <row r="27" spans="2:5">
      <c r="B27" s="30" t="s">
        <v>6</v>
      </c>
      <c r="C27" s="16" t="s">
        <v>30</v>
      </c>
      <c r="D27" s="234">
        <f>23550068.44+1955678.99</f>
        <v>25505747.43</v>
      </c>
      <c r="E27" s="244">
        <v>25060964.740000002</v>
      </c>
    </row>
    <row r="28" spans="2:5">
      <c r="B28" s="30" t="s">
        <v>8</v>
      </c>
      <c r="C28" s="16" t="s">
        <v>31</v>
      </c>
      <c r="D28" s="234"/>
      <c r="E28" s="244"/>
    </row>
    <row r="29" spans="2:5">
      <c r="B29" s="30" t="s">
        <v>10</v>
      </c>
      <c r="C29" s="16" t="s">
        <v>32</v>
      </c>
      <c r="D29" s="234">
        <v>3902040.41</v>
      </c>
      <c r="E29" s="244">
        <v>3760220.4699999997</v>
      </c>
    </row>
    <row r="30" spans="2:5">
      <c r="B30" s="28" t="s">
        <v>33</v>
      </c>
      <c r="C30" s="32" t="s">
        <v>34</v>
      </c>
      <c r="D30" s="233">
        <f>D31+D33+D37</f>
        <v>31584613.16</v>
      </c>
      <c r="E30" s="243">
        <v>29150229.32</v>
      </c>
    </row>
    <row r="31" spans="2:5">
      <c r="B31" s="30" t="s">
        <v>6</v>
      </c>
      <c r="C31" s="16" t="s">
        <v>35</v>
      </c>
      <c r="D31" s="234">
        <f>21464494.22+3032362.09</f>
        <v>24496856.309999999</v>
      </c>
      <c r="E31" s="244">
        <v>23965865.34</v>
      </c>
    </row>
    <row r="32" spans="2:5">
      <c r="B32" s="30" t="s">
        <v>8</v>
      </c>
      <c r="C32" s="16" t="s">
        <v>36</v>
      </c>
      <c r="D32" s="234"/>
      <c r="E32" s="244"/>
    </row>
    <row r="33" spans="2:8">
      <c r="B33" s="30" t="s">
        <v>10</v>
      </c>
      <c r="C33" s="16" t="s">
        <v>37</v>
      </c>
      <c r="D33" s="234">
        <v>3597550.33</v>
      </c>
      <c r="E33" s="244">
        <v>3150313.71</v>
      </c>
    </row>
    <row r="34" spans="2:8">
      <c r="B34" s="30" t="s">
        <v>12</v>
      </c>
      <c r="C34" s="16" t="s">
        <v>38</v>
      </c>
      <c r="D34" s="234"/>
      <c r="E34" s="244"/>
    </row>
    <row r="35" spans="2:8" ht="25.5">
      <c r="B35" s="30" t="s">
        <v>39</v>
      </c>
      <c r="C35" s="16" t="s">
        <v>40</v>
      </c>
      <c r="D35" s="234"/>
      <c r="E35" s="244"/>
    </row>
    <row r="36" spans="2:8">
      <c r="B36" s="30" t="s">
        <v>41</v>
      </c>
      <c r="C36" s="16" t="s">
        <v>42</v>
      </c>
      <c r="D36" s="234"/>
      <c r="E36" s="244"/>
    </row>
    <row r="37" spans="2:8" ht="13.5" thickBot="1">
      <c r="B37" s="33" t="s">
        <v>43</v>
      </c>
      <c r="C37" s="34" t="s">
        <v>44</v>
      </c>
      <c r="D37" s="234">
        <v>3490206.52</v>
      </c>
      <c r="E37" s="244">
        <v>2034050.27</v>
      </c>
    </row>
    <row r="38" spans="2:8">
      <c r="B38" s="25" t="s">
        <v>45</v>
      </c>
      <c r="C38" s="26" t="s">
        <v>46</v>
      </c>
      <c r="D38" s="232">
        <v>1057744.42</v>
      </c>
      <c r="E38" s="27">
        <v>1500888.45</v>
      </c>
    </row>
    <row r="39" spans="2:8" ht="13.5" thickBot="1">
      <c r="B39" s="35" t="s">
        <v>47</v>
      </c>
      <c r="C39" s="36" t="s">
        <v>48</v>
      </c>
      <c r="D39" s="235">
        <f>D24+D25+D38</f>
        <v>320005668.26000005</v>
      </c>
      <c r="E39" s="228">
        <f>E24+E25+E38</f>
        <v>322833422.40999997</v>
      </c>
      <c r="F39" s="220"/>
    </row>
    <row r="40" spans="2:8" ht="13.5" thickBot="1">
      <c r="B40" s="37"/>
      <c r="C40" s="38"/>
      <c r="D40" s="236"/>
      <c r="E40" s="39"/>
    </row>
    <row r="41" spans="2:8" ht="16.5" thickBot="1">
      <c r="B41" s="5"/>
      <c r="C41" s="40" t="s">
        <v>49</v>
      </c>
      <c r="D41" s="237"/>
      <c r="E41" s="8"/>
    </row>
    <row r="42" spans="2:8" ht="13.5" thickBot="1">
      <c r="B42" s="9"/>
      <c r="C42" s="85" t="s">
        <v>50</v>
      </c>
      <c r="D42" s="238" t="s">
        <v>221</v>
      </c>
      <c r="E42" s="82" t="s">
        <v>195</v>
      </c>
    </row>
    <row r="43" spans="2:8">
      <c r="B43" s="42" t="s">
        <v>28</v>
      </c>
      <c r="C43" s="43" t="s">
        <v>51</v>
      </c>
      <c r="D43" s="211"/>
      <c r="E43" s="79"/>
    </row>
    <row r="44" spans="2:8">
      <c r="B44" s="45" t="s">
        <v>6</v>
      </c>
      <c r="C44" s="46" t="s">
        <v>52</v>
      </c>
      <c r="D44" s="212">
        <v>14602953.8661</v>
      </c>
      <c r="E44" s="80">
        <v>14492515.8246</v>
      </c>
    </row>
    <row r="45" spans="2:8" ht="13.5" thickBot="1">
      <c r="B45" s="47" t="s">
        <v>8</v>
      </c>
      <c r="C45" s="48" t="s">
        <v>53</v>
      </c>
      <c r="D45" s="213">
        <v>14506864.3761</v>
      </c>
      <c r="E45" s="81">
        <v>14481802.1269</v>
      </c>
    </row>
    <row r="46" spans="2:8">
      <c r="B46" s="42" t="s">
        <v>33</v>
      </c>
      <c r="C46" s="43" t="s">
        <v>54</v>
      </c>
      <c r="D46" s="239"/>
      <c r="E46" s="83"/>
    </row>
    <row r="47" spans="2:8">
      <c r="B47" s="45" t="s">
        <v>6</v>
      </c>
      <c r="C47" s="46" t="s">
        <v>52</v>
      </c>
      <c r="D47" s="240">
        <v>21.990400000000001</v>
      </c>
      <c r="E47" s="92">
        <v>22.195</v>
      </c>
    </row>
    <row r="48" spans="2:8">
      <c r="B48" s="45" t="s">
        <v>8</v>
      </c>
      <c r="C48" s="46" t="s">
        <v>55</v>
      </c>
      <c r="D48" s="240">
        <v>21.913399999999999</v>
      </c>
      <c r="E48" s="321">
        <v>22.087199999999999</v>
      </c>
      <c r="H48" s="158"/>
    </row>
    <row r="49" spans="2:5">
      <c r="B49" s="45" t="s">
        <v>10</v>
      </c>
      <c r="C49" s="46" t="s">
        <v>56</v>
      </c>
      <c r="D49" s="240">
        <v>22.2104</v>
      </c>
      <c r="E49" s="321">
        <v>23.7972</v>
      </c>
    </row>
    <row r="50" spans="2:5" ht="13.5" thickBot="1">
      <c r="B50" s="47" t="s">
        <v>12</v>
      </c>
      <c r="C50" s="48" t="s">
        <v>53</v>
      </c>
      <c r="D50" s="241">
        <v>22.058900000000001</v>
      </c>
      <c r="E50" s="93">
        <v>22.292351433965202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323119434.11000001</v>
      </c>
      <c r="E54" s="56">
        <f>E55+E65</f>
        <v>1.0008859420374288</v>
      </c>
    </row>
    <row r="55" spans="2:5" ht="25.5">
      <c r="B55" s="57" t="s">
        <v>6</v>
      </c>
      <c r="C55" s="58" t="s">
        <v>62</v>
      </c>
      <c r="D55" s="59">
        <v>311189228</v>
      </c>
      <c r="E55" s="60">
        <f>D55/E20</f>
        <v>0.96393126113438221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11930206.109999999</v>
      </c>
      <c r="E65" s="62">
        <f>D65/E20</f>
        <v>3.6954680903046593E-2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238525.52</v>
      </c>
      <c r="E69" s="56">
        <f>D69/E20</f>
        <v>7.3885014203105477E-4</v>
      </c>
    </row>
    <row r="70" spans="2:5" ht="13.5" thickBot="1">
      <c r="B70" s="42" t="s">
        <v>84</v>
      </c>
      <c r="C70" s="43" t="s">
        <v>85</v>
      </c>
      <c r="D70" s="44">
        <f>E16</f>
        <v>524537.22</v>
      </c>
      <c r="E70" s="56">
        <f>D70/E20</f>
        <v>1.6247921794597688E-3</v>
      </c>
    </row>
    <row r="71" spans="2:5">
      <c r="B71" s="42" t="s">
        <v>86</v>
      </c>
      <c r="C71" s="43" t="s">
        <v>87</v>
      </c>
      <c r="D71" s="44">
        <f>D54+D69+D68-D70</f>
        <v>322833422.40999997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322833422.40999997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46" t="s">
        <v>166</v>
      </c>
      <c r="E8" s="82" t="s">
        <v>195</v>
      </c>
    </row>
    <row r="9" spans="2:5">
      <c r="B9" s="13" t="s">
        <v>4</v>
      </c>
      <c r="C9" s="14" t="s">
        <v>5</v>
      </c>
      <c r="D9" s="161">
        <f>D10+D13+D11</f>
        <v>3273308.82</v>
      </c>
      <c r="E9" s="27">
        <f>E10+E13+E11</f>
        <v>7023404.3399999999</v>
      </c>
    </row>
    <row r="10" spans="2:5">
      <c r="B10" s="15" t="s">
        <v>6</v>
      </c>
      <c r="C10" s="159" t="s">
        <v>7</v>
      </c>
      <c r="D10" s="17">
        <v>3263449.9</v>
      </c>
      <c r="E10" s="31">
        <v>7009863.8899999997</v>
      </c>
    </row>
    <row r="11" spans="2:5">
      <c r="B11" s="15" t="s">
        <v>8</v>
      </c>
      <c r="C11" s="159" t="s">
        <v>9</v>
      </c>
      <c r="D11" s="17">
        <v>48.6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9810.32</v>
      </c>
      <c r="E13" s="31">
        <f>E14</f>
        <v>13540.45</v>
      </c>
    </row>
    <row r="14" spans="2:5">
      <c r="B14" s="15" t="s">
        <v>14</v>
      </c>
      <c r="C14" s="159" t="s">
        <v>15</v>
      </c>
      <c r="D14" s="17">
        <v>9810.32</v>
      </c>
      <c r="E14" s="31">
        <v>13540.45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</f>
        <v>18367.73</v>
      </c>
      <c r="E16" s="27">
        <f>E17</f>
        <v>2991.06</v>
      </c>
    </row>
    <row r="17" spans="2:5">
      <c r="B17" s="15" t="s">
        <v>6</v>
      </c>
      <c r="C17" s="159" t="s">
        <v>15</v>
      </c>
      <c r="D17" s="84">
        <v>18367.73</v>
      </c>
      <c r="E17" s="139">
        <v>2991.06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3254941.09</v>
      </c>
      <c r="E20" s="141">
        <f>E9-E16</f>
        <v>7020413.2800000003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1" t="s">
        <v>221</v>
      </c>
      <c r="E23" s="12" t="s">
        <v>195</v>
      </c>
    </row>
    <row r="24" spans="2:5" ht="13.5" thickBot="1">
      <c r="B24" s="25" t="s">
        <v>24</v>
      </c>
      <c r="C24" s="26" t="s">
        <v>25</v>
      </c>
      <c r="D24" s="142">
        <v>964386.21000000008</v>
      </c>
      <c r="E24" s="27">
        <f>D20</f>
        <v>3254941.09</v>
      </c>
    </row>
    <row r="25" spans="2:5">
      <c r="B25" s="25" t="s">
        <v>26</v>
      </c>
      <c r="C25" s="26" t="s">
        <v>27</v>
      </c>
      <c r="D25" s="142">
        <v>1633513.5</v>
      </c>
      <c r="E25" s="242">
        <v>3672069.51</v>
      </c>
    </row>
    <row r="26" spans="2:5">
      <c r="B26" s="28" t="s">
        <v>28</v>
      </c>
      <c r="C26" s="29" t="s">
        <v>29</v>
      </c>
      <c r="D26" s="143">
        <v>2707646.35</v>
      </c>
      <c r="E26" s="243">
        <v>5799893.0099999998</v>
      </c>
    </row>
    <row r="27" spans="2:5">
      <c r="B27" s="30" t="s">
        <v>6</v>
      </c>
      <c r="C27" s="16" t="s">
        <v>30</v>
      </c>
      <c r="D27" s="144">
        <v>672151.51</v>
      </c>
      <c r="E27" s="244">
        <v>2283405.71</v>
      </c>
    </row>
    <row r="28" spans="2:5">
      <c r="B28" s="30" t="s">
        <v>8</v>
      </c>
      <c r="C28" s="16" t="s">
        <v>31</v>
      </c>
      <c r="D28" s="144"/>
      <c r="E28" s="244"/>
    </row>
    <row r="29" spans="2:5">
      <c r="B29" s="30" t="s">
        <v>10</v>
      </c>
      <c r="C29" s="16" t="s">
        <v>32</v>
      </c>
      <c r="D29" s="144">
        <v>2035494.84</v>
      </c>
      <c r="E29" s="244">
        <v>3516487.3000000003</v>
      </c>
    </row>
    <row r="30" spans="2:5">
      <c r="B30" s="28" t="s">
        <v>33</v>
      </c>
      <c r="C30" s="32" t="s">
        <v>34</v>
      </c>
      <c r="D30" s="143">
        <v>1074132.8500000001</v>
      </c>
      <c r="E30" s="243">
        <v>2127823.5</v>
      </c>
    </row>
    <row r="31" spans="2:5">
      <c r="B31" s="30" t="s">
        <v>6</v>
      </c>
      <c r="C31" s="16" t="s">
        <v>35</v>
      </c>
      <c r="D31" s="144">
        <v>1708.68</v>
      </c>
      <c r="E31" s="244">
        <v>993920.74</v>
      </c>
    </row>
    <row r="32" spans="2:5">
      <c r="B32" s="30" t="s">
        <v>8</v>
      </c>
      <c r="C32" s="16" t="s">
        <v>36</v>
      </c>
      <c r="D32" s="144"/>
      <c r="E32" s="244"/>
    </row>
    <row r="33" spans="2:7">
      <c r="B33" s="30" t="s">
        <v>10</v>
      </c>
      <c r="C33" s="16" t="s">
        <v>37</v>
      </c>
      <c r="D33" s="144">
        <v>56238.61</v>
      </c>
      <c r="E33" s="244">
        <v>129522.42</v>
      </c>
    </row>
    <row r="34" spans="2:7">
      <c r="B34" s="30" t="s">
        <v>12</v>
      </c>
      <c r="C34" s="16" t="s">
        <v>38</v>
      </c>
      <c r="D34" s="144"/>
      <c r="E34" s="244"/>
    </row>
    <row r="35" spans="2:7" ht="25.5">
      <c r="B35" s="30" t="s">
        <v>39</v>
      </c>
      <c r="C35" s="16" t="s">
        <v>40</v>
      </c>
      <c r="D35" s="144"/>
      <c r="E35" s="244"/>
    </row>
    <row r="36" spans="2:7">
      <c r="B36" s="30" t="s">
        <v>41</v>
      </c>
      <c r="C36" s="16" t="s">
        <v>42</v>
      </c>
      <c r="D36" s="144"/>
      <c r="E36" s="244"/>
    </row>
    <row r="37" spans="2:7" ht="13.5" thickBot="1">
      <c r="B37" s="33" t="s">
        <v>43</v>
      </c>
      <c r="C37" s="34" t="s">
        <v>44</v>
      </c>
      <c r="D37" s="144">
        <v>1016185.56</v>
      </c>
      <c r="E37" s="244">
        <v>1004380.34</v>
      </c>
    </row>
    <row r="38" spans="2:7">
      <c r="B38" s="25" t="s">
        <v>45</v>
      </c>
      <c r="C38" s="26" t="s">
        <v>46</v>
      </c>
      <c r="D38" s="142">
        <v>26261.9</v>
      </c>
      <c r="E38" s="27">
        <v>93402.68</v>
      </c>
    </row>
    <row r="39" spans="2:7" ht="13.5" thickBot="1">
      <c r="B39" s="35" t="s">
        <v>47</v>
      </c>
      <c r="C39" s="36" t="s">
        <v>48</v>
      </c>
      <c r="D39" s="145">
        <v>2624161.61</v>
      </c>
      <c r="E39" s="228">
        <f>E24+E25+E38</f>
        <v>7020413.2799999993</v>
      </c>
      <c r="F39" s="22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>
        <v>95905.152199999997</v>
      </c>
      <c r="E44" s="149">
        <v>314410.842</v>
      </c>
    </row>
    <row r="45" spans="2:7" ht="13.5" thickBot="1">
      <c r="B45" s="47" t="s">
        <v>8</v>
      </c>
      <c r="C45" s="48" t="s">
        <v>53</v>
      </c>
      <c r="D45" s="150">
        <v>257550.17319999999</v>
      </c>
      <c r="E45" s="151">
        <v>666913.61829999997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54">
        <v>10.0556</v>
      </c>
      <c r="E47" s="289">
        <v>10.352499999999999</v>
      </c>
      <c r="G47" s="158"/>
    </row>
    <row r="48" spans="2:7">
      <c r="B48" s="45" t="s">
        <v>8</v>
      </c>
      <c r="C48" s="46" t="s">
        <v>55</v>
      </c>
      <c r="D48" s="224">
        <v>10.0556</v>
      </c>
      <c r="E48" s="247">
        <v>10.3452</v>
      </c>
    </row>
    <row r="49" spans="2:5">
      <c r="B49" s="45" t="s">
        <v>10</v>
      </c>
      <c r="C49" s="46" t="s">
        <v>56</v>
      </c>
      <c r="D49" s="154">
        <v>10.2218</v>
      </c>
      <c r="E49" s="247">
        <v>10.5267</v>
      </c>
    </row>
    <row r="50" spans="2:5" ht="13.5" thickBot="1">
      <c r="B50" s="47" t="s">
        <v>12</v>
      </c>
      <c r="C50" s="48" t="s">
        <v>53</v>
      </c>
      <c r="D50" s="155">
        <v>10.1889</v>
      </c>
      <c r="E50" s="290">
        <v>10.5267205337558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7009863.8900000006</v>
      </c>
      <c r="E54" s="56">
        <f>E60+E65</f>
        <v>0.99849732635683242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6815228.6500000004</v>
      </c>
      <c r="E60" s="66">
        <f>D60/E20</f>
        <v>0.97077314086557598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194635.24</v>
      </c>
      <c r="E65" s="62">
        <f>D65/E20</f>
        <v>2.7724185491256433E-2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13540.45</v>
      </c>
      <c r="E69" s="156">
        <f>D69/E20</f>
        <v>1.9287254838079846E-3</v>
      </c>
    </row>
    <row r="70" spans="2:5" ht="13.5" thickBot="1">
      <c r="B70" s="42" t="s">
        <v>84</v>
      </c>
      <c r="C70" s="43" t="s">
        <v>85</v>
      </c>
      <c r="D70" s="44">
        <f>E16</f>
        <v>2991.06</v>
      </c>
      <c r="E70" s="157">
        <f>D70/E20</f>
        <v>4.2605184064035614E-4</v>
      </c>
    </row>
    <row r="71" spans="2:5">
      <c r="B71" s="42" t="s">
        <v>86</v>
      </c>
      <c r="C71" s="43" t="s">
        <v>87</v>
      </c>
      <c r="D71" s="44">
        <f>D54+D69+D68-D70</f>
        <v>7020413.2800000012</v>
      </c>
      <c r="E71" s="75">
        <f>E54+E69-E70</f>
        <v>1.0000000000000002</v>
      </c>
    </row>
    <row r="72" spans="2:5">
      <c r="B72" s="45" t="s">
        <v>6</v>
      </c>
      <c r="C72" s="46" t="s">
        <v>88</v>
      </c>
      <c r="D72" s="61">
        <f>D71</f>
        <v>7020413.2800000012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6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220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1844869.66</v>
      </c>
    </row>
    <row r="10" spans="2:5">
      <c r="B10" s="15" t="s">
        <v>6</v>
      </c>
      <c r="C10" s="159" t="s">
        <v>7</v>
      </c>
      <c r="D10" s="17"/>
      <c r="E10" s="31">
        <v>1844869.66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1844869.66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1712472.94</v>
      </c>
      <c r="F25" s="158"/>
    </row>
    <row r="26" spans="2:7">
      <c r="B26" s="28" t="s">
        <v>28</v>
      </c>
      <c r="C26" s="29" t="s">
        <v>29</v>
      </c>
      <c r="D26" s="174"/>
      <c r="E26" s="243">
        <v>2516733.2400000002</v>
      </c>
    </row>
    <row r="27" spans="2:7">
      <c r="B27" s="30" t="s">
        <v>6</v>
      </c>
      <c r="C27" s="16" t="s">
        <v>30</v>
      </c>
      <c r="D27" s="175"/>
      <c r="E27" s="244">
        <v>2516733.2400000002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804260.3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39.619999999999997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11638.94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792581.74</v>
      </c>
      <c r="F37" s="158"/>
    </row>
    <row r="38" spans="2:6">
      <c r="B38" s="25" t="s">
        <v>45</v>
      </c>
      <c r="C38" s="26" t="s">
        <v>46</v>
      </c>
      <c r="D38" s="172"/>
      <c r="E38" s="27">
        <v>132396.72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1844869.66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5277.54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316.83</v>
      </c>
    </row>
    <row r="49" spans="2:5">
      <c r="B49" s="45" t="s">
        <v>10</v>
      </c>
      <c r="C49" s="87" t="s">
        <v>56</v>
      </c>
      <c r="D49" s="189"/>
      <c r="E49" s="247">
        <v>350.89</v>
      </c>
    </row>
    <row r="50" spans="2:5" ht="13.5" thickBot="1">
      <c r="B50" s="47" t="s">
        <v>12</v>
      </c>
      <c r="C50" s="88" t="s">
        <v>53</v>
      </c>
      <c r="D50" s="190"/>
      <c r="E50" s="93">
        <v>349.57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1844869.66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1844869.66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1844869.66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1844869.66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B1:G78"/>
  <sheetViews>
    <sheetView topLeftCell="A16" workbookViewId="0">
      <selection activeCell="E48" sqref="E48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191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101839.45</v>
      </c>
      <c r="E9" s="27">
        <f>E10+E11+E12+E13</f>
        <v>1096181.8600000001</v>
      </c>
    </row>
    <row r="10" spans="2:5">
      <c r="B10" s="15" t="s">
        <v>6</v>
      </c>
      <c r="C10" s="159" t="s">
        <v>7</v>
      </c>
      <c r="D10" s="17">
        <v>101839.45</v>
      </c>
      <c r="E10" s="31">
        <v>1096181.8600000001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101839.45</v>
      </c>
      <c r="E20" s="141">
        <f>E9-E16</f>
        <v>1096181.8600000001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101839.45</v>
      </c>
    </row>
    <row r="25" spans="2:7">
      <c r="B25" s="25" t="s">
        <v>26</v>
      </c>
      <c r="C25" s="26" t="s">
        <v>27</v>
      </c>
      <c r="D25" s="172"/>
      <c r="E25" s="242">
        <v>1011010.85</v>
      </c>
      <c r="F25" s="158"/>
    </row>
    <row r="26" spans="2:7">
      <c r="B26" s="28" t="s">
        <v>28</v>
      </c>
      <c r="C26" s="29" t="s">
        <v>29</v>
      </c>
      <c r="D26" s="174"/>
      <c r="E26" s="243">
        <v>1293532.1499999999</v>
      </c>
      <c r="F26" s="158"/>
    </row>
    <row r="27" spans="2:7">
      <c r="B27" s="30" t="s">
        <v>6</v>
      </c>
      <c r="C27" s="16" t="s">
        <v>30</v>
      </c>
      <c r="D27" s="175"/>
      <c r="E27" s="244">
        <v>425304.04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868228.11</v>
      </c>
      <c r="F29" s="158"/>
    </row>
    <row r="30" spans="2:7">
      <c r="B30" s="28" t="s">
        <v>33</v>
      </c>
      <c r="C30" s="32" t="s">
        <v>34</v>
      </c>
      <c r="D30" s="174"/>
      <c r="E30" s="243">
        <v>282521.3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131.61000000000001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4929.37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277460.32</v>
      </c>
    </row>
    <row r="38" spans="2:6">
      <c r="B38" s="25" t="s">
        <v>45</v>
      </c>
      <c r="C38" s="26" t="s">
        <v>46</v>
      </c>
      <c r="D38" s="172"/>
      <c r="E38" s="27">
        <v>-16668.439999999999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1096181.8600000001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5271.1930000000002</v>
      </c>
    </row>
    <row r="45" spans="2:6" ht="13.5" thickBot="1">
      <c r="B45" s="47" t="s">
        <v>8</v>
      </c>
      <c r="C45" s="88" t="s">
        <v>53</v>
      </c>
      <c r="D45" s="190"/>
      <c r="E45" s="81">
        <v>54672.411999999997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19.32</v>
      </c>
    </row>
    <row r="48" spans="2:6">
      <c r="B48" s="45" t="s">
        <v>8</v>
      </c>
      <c r="C48" s="87" t="s">
        <v>55</v>
      </c>
      <c r="D48" s="189"/>
      <c r="E48" s="247">
        <v>18.04</v>
      </c>
    </row>
    <row r="49" spans="2:5">
      <c r="B49" s="45" t="s">
        <v>10</v>
      </c>
      <c r="C49" s="87" t="s">
        <v>56</v>
      </c>
      <c r="D49" s="189"/>
      <c r="E49" s="247">
        <v>20.399999999999999</v>
      </c>
    </row>
    <row r="50" spans="2:5" ht="13.5" thickBot="1">
      <c r="B50" s="47" t="s">
        <v>12</v>
      </c>
      <c r="C50" s="88" t="s">
        <v>53</v>
      </c>
      <c r="D50" s="190"/>
      <c r="E50" s="93">
        <v>20.05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1096181.8600000001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1096181.8600000001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1096181.8600000001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1096181.8600000001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dimension ref="B1:G78"/>
  <sheetViews>
    <sheetView topLeftCell="A16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222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379952.2</v>
      </c>
      <c r="E9" s="27">
        <f>E10+E11+E12+E13</f>
        <v>6127184.5999999996</v>
      </c>
    </row>
    <row r="10" spans="2:5">
      <c r="B10" s="15" t="s">
        <v>6</v>
      </c>
      <c r="C10" s="159" t="s">
        <v>7</v>
      </c>
      <c r="D10" s="17">
        <v>379952.2</v>
      </c>
      <c r="E10" s="31">
        <v>6127184.5999999996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379952.2</v>
      </c>
      <c r="E20" s="141">
        <f>E9-E16</f>
        <v>6127184.5999999996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379952.2</v>
      </c>
    </row>
    <row r="25" spans="2:7">
      <c r="B25" s="25" t="s">
        <v>26</v>
      </c>
      <c r="C25" s="26" t="s">
        <v>27</v>
      </c>
      <c r="D25" s="172"/>
      <c r="E25" s="242">
        <v>5525610.6600000001</v>
      </c>
      <c r="F25" s="158"/>
    </row>
    <row r="26" spans="2:7">
      <c r="B26" s="28" t="s">
        <v>28</v>
      </c>
      <c r="C26" s="29" t="s">
        <v>29</v>
      </c>
      <c r="D26" s="174"/>
      <c r="E26" s="243">
        <v>5551417.79</v>
      </c>
      <c r="F26" s="230"/>
    </row>
    <row r="27" spans="2:7">
      <c r="B27" s="30" t="s">
        <v>6</v>
      </c>
      <c r="C27" s="16" t="s">
        <v>30</v>
      </c>
      <c r="D27" s="175"/>
      <c r="E27" s="244">
        <v>5469932.1799999997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81485.61</v>
      </c>
      <c r="F29" s="158"/>
    </row>
    <row r="30" spans="2:7">
      <c r="B30" s="28" t="s">
        <v>33</v>
      </c>
      <c r="C30" s="32" t="s">
        <v>34</v>
      </c>
      <c r="D30" s="174"/>
      <c r="E30" s="243">
        <v>25807.13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319.91000000000003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25487.22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221621.74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6127184.6000000006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25112.505000000001</v>
      </c>
    </row>
    <row r="45" spans="2:6" ht="13.5" thickBot="1">
      <c r="B45" s="47" t="s">
        <v>8</v>
      </c>
      <c r="C45" s="88" t="s">
        <v>53</v>
      </c>
      <c r="D45" s="190"/>
      <c r="E45" s="81">
        <v>389770.01299999998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15.13</v>
      </c>
    </row>
    <row r="48" spans="2:6">
      <c r="B48" s="45" t="s">
        <v>8</v>
      </c>
      <c r="C48" s="87" t="s">
        <v>55</v>
      </c>
      <c r="D48" s="189"/>
      <c r="E48" s="247">
        <v>14.52</v>
      </c>
    </row>
    <row r="49" spans="2:5">
      <c r="B49" s="45" t="s">
        <v>10</v>
      </c>
      <c r="C49" s="87" t="s">
        <v>56</v>
      </c>
      <c r="D49" s="189"/>
      <c r="E49" s="247">
        <v>15.82</v>
      </c>
    </row>
    <row r="50" spans="2:5" ht="13.5" thickBot="1">
      <c r="B50" s="47" t="s">
        <v>12</v>
      </c>
      <c r="C50" s="88" t="s">
        <v>53</v>
      </c>
      <c r="D50" s="190"/>
      <c r="E50" s="93">
        <v>15.72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6127184.5999999996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6127184.5999999996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6127184.5999999996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6127184.5999999996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dimension ref="B1:G78"/>
  <sheetViews>
    <sheetView topLeftCell="A19" workbookViewId="0">
      <selection activeCell="E48" sqref="E48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11.425781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192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1462570.22</v>
      </c>
      <c r="E9" s="27">
        <f>E10+E11+E12+E13</f>
        <v>4198062.16</v>
      </c>
    </row>
    <row r="10" spans="2:5">
      <c r="B10" s="15" t="s">
        <v>6</v>
      </c>
      <c r="C10" s="159" t="s">
        <v>7</v>
      </c>
      <c r="D10" s="17">
        <v>1462570.22</v>
      </c>
      <c r="E10" s="31">
        <v>4198062.16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1462570.22</v>
      </c>
      <c r="E20" s="141">
        <f>E9-E16</f>
        <v>4198062.16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1462570.22</v>
      </c>
    </row>
    <row r="25" spans="2:7">
      <c r="B25" s="25" t="s">
        <v>26</v>
      </c>
      <c r="C25" s="26" t="s">
        <v>27</v>
      </c>
      <c r="D25" s="172"/>
      <c r="E25" s="242">
        <v>2631703.9500000002</v>
      </c>
      <c r="F25" s="158"/>
    </row>
    <row r="26" spans="2:7">
      <c r="B26" s="28" t="s">
        <v>28</v>
      </c>
      <c r="C26" s="29" t="s">
        <v>29</v>
      </c>
      <c r="D26" s="174"/>
      <c r="E26" s="243">
        <v>2673721.37</v>
      </c>
      <c r="F26" s="158"/>
    </row>
    <row r="27" spans="2:7">
      <c r="B27" s="30" t="s">
        <v>6</v>
      </c>
      <c r="C27" s="16" t="s">
        <v>30</v>
      </c>
      <c r="D27" s="175"/>
      <c r="E27" s="244">
        <v>2645657.66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28063.71</v>
      </c>
      <c r="F29" s="158"/>
    </row>
    <row r="30" spans="2:7">
      <c r="B30" s="28" t="s">
        <v>33</v>
      </c>
      <c r="C30" s="32" t="s">
        <v>34</v>
      </c>
      <c r="D30" s="174"/>
      <c r="E30" s="243">
        <v>42017.42</v>
      </c>
    </row>
    <row r="31" spans="2:7">
      <c r="B31" s="30" t="s">
        <v>6</v>
      </c>
      <c r="C31" s="16" t="s">
        <v>35</v>
      </c>
      <c r="D31" s="175"/>
      <c r="E31" s="244">
        <v>24890.98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119.32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17007.12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103787.99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4198062.16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107305.22500000001</v>
      </c>
    </row>
    <row r="45" spans="2:6" ht="13.5" thickBot="1">
      <c r="B45" s="47" t="s">
        <v>8</v>
      </c>
      <c r="C45" s="88" t="s">
        <v>53</v>
      </c>
      <c r="D45" s="190"/>
      <c r="E45" s="81">
        <v>296892.65600000002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13.63</v>
      </c>
    </row>
    <row r="48" spans="2:6">
      <c r="B48" s="45" t="s">
        <v>8</v>
      </c>
      <c r="C48" s="87" t="s">
        <v>55</v>
      </c>
      <c r="D48" s="189"/>
      <c r="E48" s="247">
        <v>13.22</v>
      </c>
    </row>
    <row r="49" spans="2:5">
      <c r="B49" s="45" t="s">
        <v>10</v>
      </c>
      <c r="C49" s="87" t="s">
        <v>56</v>
      </c>
      <c r="D49" s="189"/>
      <c r="E49" s="247">
        <v>14.22</v>
      </c>
    </row>
    <row r="50" spans="2:5" ht="13.5" thickBot="1">
      <c r="B50" s="47" t="s">
        <v>12</v>
      </c>
      <c r="C50" s="88" t="s">
        <v>53</v>
      </c>
      <c r="D50" s="190"/>
      <c r="E50" s="93">
        <v>14.14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4198062.16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4198062.16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4198062.16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4198062.16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>
  <dimension ref="B1:G78"/>
  <sheetViews>
    <sheetView topLeftCell="A19" workbookViewId="0">
      <selection activeCell="E48" sqref="E48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11.8554687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193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3373302.43</v>
      </c>
      <c r="E9" s="27">
        <f>E10+E11+E12+E13</f>
        <v>11432768.23</v>
      </c>
    </row>
    <row r="10" spans="2:5">
      <c r="B10" s="15" t="s">
        <v>6</v>
      </c>
      <c r="C10" s="159" t="s">
        <v>7</v>
      </c>
      <c r="D10" s="17">
        <v>3373302.43</v>
      </c>
      <c r="E10" s="31">
        <v>11432768.23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3373302.43</v>
      </c>
      <c r="E20" s="141">
        <f>E9-E16</f>
        <v>11432768.23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3373302.43</v>
      </c>
    </row>
    <row r="25" spans="2:7">
      <c r="B25" s="25" t="s">
        <v>26</v>
      </c>
      <c r="C25" s="26" t="s">
        <v>27</v>
      </c>
      <c r="D25" s="172"/>
      <c r="E25" s="242">
        <v>7739896.9800000004</v>
      </c>
      <c r="F25" s="158"/>
    </row>
    <row r="26" spans="2:7">
      <c r="B26" s="28" t="s">
        <v>28</v>
      </c>
      <c r="C26" s="29" t="s">
        <v>29</v>
      </c>
      <c r="D26" s="174"/>
      <c r="E26" s="243">
        <v>7790704.3499999996</v>
      </c>
      <c r="F26" s="158"/>
    </row>
    <row r="27" spans="2:7">
      <c r="B27" s="30" t="s">
        <v>6</v>
      </c>
      <c r="C27" s="16" t="s">
        <v>30</v>
      </c>
      <c r="D27" s="175"/>
      <c r="E27" s="244">
        <v>7608476.4000000004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182227.95</v>
      </c>
      <c r="F29" s="158"/>
    </row>
    <row r="30" spans="2:7">
      <c r="B30" s="28" t="s">
        <v>33</v>
      </c>
      <c r="C30" s="32" t="s">
        <v>34</v>
      </c>
      <c r="D30" s="174"/>
      <c r="E30" s="243">
        <v>50807.37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822.91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49984.46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319568.82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11432768.23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40578.641000000003</v>
      </c>
    </row>
    <row r="45" spans="2:6" ht="13.5" thickBot="1">
      <c r="B45" s="47" t="s">
        <v>8</v>
      </c>
      <c r="C45" s="88" t="s">
        <v>53</v>
      </c>
      <c r="D45" s="190"/>
      <c r="E45" s="81">
        <v>133062.94500000001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83.13</v>
      </c>
    </row>
    <row r="48" spans="2:6">
      <c r="B48" s="45" t="s">
        <v>8</v>
      </c>
      <c r="C48" s="87" t="s">
        <v>55</v>
      </c>
      <c r="D48" s="189"/>
      <c r="E48" s="247">
        <v>80.39</v>
      </c>
    </row>
    <row r="49" spans="2:5">
      <c r="B49" s="45" t="s">
        <v>10</v>
      </c>
      <c r="C49" s="87" t="s">
        <v>56</v>
      </c>
      <c r="D49" s="189"/>
      <c r="E49" s="247">
        <v>86.16</v>
      </c>
    </row>
    <row r="50" spans="2:5" ht="13.5" thickBot="1">
      <c r="B50" s="47" t="s">
        <v>12</v>
      </c>
      <c r="C50" s="88" t="s">
        <v>53</v>
      </c>
      <c r="D50" s="190"/>
      <c r="E50" s="93">
        <v>85.92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11432768.23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11432768.23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11432768.23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11432768.23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style="78" bestFit="1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12812024.85</v>
      </c>
      <c r="E9" s="27">
        <f>E10+E11+E12+E13</f>
        <v>18923766.57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12812024.85</v>
      </c>
      <c r="E12" s="31">
        <v>18923766.57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12812024.85</v>
      </c>
      <c r="E20" s="141">
        <f>E9-E16</f>
        <v>18923766.57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14792491.630000001</v>
      </c>
      <c r="E24" s="27">
        <f>D20</f>
        <v>12812024.85</v>
      </c>
    </row>
    <row r="25" spans="2:7">
      <c r="B25" s="25" t="s">
        <v>26</v>
      </c>
      <c r="C25" s="26" t="s">
        <v>27</v>
      </c>
      <c r="D25" s="172">
        <v>2097473.35</v>
      </c>
      <c r="E25" s="242">
        <v>1762791.41</v>
      </c>
      <c r="F25" s="91"/>
    </row>
    <row r="26" spans="2:7">
      <c r="B26" s="28" t="s">
        <v>28</v>
      </c>
      <c r="C26" s="29" t="s">
        <v>29</v>
      </c>
      <c r="D26" s="174">
        <v>2559205.21</v>
      </c>
      <c r="E26" s="243">
        <v>2415854.86</v>
      </c>
    </row>
    <row r="27" spans="2:7">
      <c r="B27" s="30" t="s">
        <v>6</v>
      </c>
      <c r="C27" s="16" t="s">
        <v>30</v>
      </c>
      <c r="D27" s="175">
        <v>2559205.21</v>
      </c>
      <c r="E27" s="244">
        <v>2415854.86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461731.86</v>
      </c>
      <c r="E30" s="243">
        <v>653063.44999999995</v>
      </c>
    </row>
    <row r="31" spans="2:7">
      <c r="B31" s="30" t="s">
        <v>6</v>
      </c>
      <c r="C31" s="16" t="s">
        <v>35</v>
      </c>
      <c r="D31" s="175">
        <v>461731.86</v>
      </c>
      <c r="E31" s="244">
        <v>653063.44999999995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-5038882.28</v>
      </c>
      <c r="E38" s="27">
        <v>4348950.3099999996</v>
      </c>
    </row>
    <row r="39" spans="2:6" ht="13.5" thickBot="1">
      <c r="B39" s="35" t="s">
        <v>47</v>
      </c>
      <c r="C39" s="36" t="s">
        <v>48</v>
      </c>
      <c r="D39" s="176">
        <v>11851082.699999999</v>
      </c>
      <c r="E39" s="228">
        <f>E24+E25+E38</f>
        <v>18923766.57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981279.33770000003</v>
      </c>
      <c r="E44" s="80">
        <v>1369991.6436999999</v>
      </c>
    </row>
    <row r="45" spans="2:6" ht="13.5" thickBot="1">
      <c r="B45" s="47" t="s">
        <v>8</v>
      </c>
      <c r="C45" s="88" t="s">
        <v>53</v>
      </c>
      <c r="D45" s="190">
        <v>1137995.2656</v>
      </c>
      <c r="E45" s="81">
        <v>1542593.5663000001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15.0747</v>
      </c>
      <c r="E47" s="92">
        <v>9.3519000000000005</v>
      </c>
    </row>
    <row r="48" spans="2:6">
      <c r="B48" s="45" t="s">
        <v>8</v>
      </c>
      <c r="C48" s="87" t="s">
        <v>55</v>
      </c>
      <c r="D48" s="189">
        <v>9.1102000000000007</v>
      </c>
      <c r="E48" s="247">
        <v>8.3452000000000002</v>
      </c>
    </row>
    <row r="49" spans="2:5">
      <c r="B49" s="45" t="s">
        <v>10</v>
      </c>
      <c r="C49" s="87" t="s">
        <v>56</v>
      </c>
      <c r="D49" s="189">
        <v>17.605</v>
      </c>
      <c r="E49" s="247">
        <v>12.285</v>
      </c>
    </row>
    <row r="50" spans="2:5" ht="13.5" thickBot="1">
      <c r="B50" s="47" t="s">
        <v>12</v>
      </c>
      <c r="C50" s="88" t="s">
        <v>53</v>
      </c>
      <c r="D50" s="190">
        <v>10.414</v>
      </c>
      <c r="E50" s="93">
        <v>12.2675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18923766.57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18923766.57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18923766.57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7.710937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109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22866575.140000001</v>
      </c>
      <c r="E9" s="27">
        <f>E10+E11+E12+E13</f>
        <v>28818463.719999999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22866575.140000001</v>
      </c>
      <c r="E12" s="31">
        <v>28818463.719999999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customHeight="1" thickBot="1">
      <c r="B20" s="317" t="s">
        <v>22</v>
      </c>
      <c r="C20" s="318"/>
      <c r="D20" s="20">
        <f>D9-D16</f>
        <v>22866575.140000001</v>
      </c>
      <c r="E20" s="141">
        <f>E9-E16</f>
        <v>28818463.719999999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20071302.719999999</v>
      </c>
      <c r="E24" s="27">
        <f>D20</f>
        <v>22866575.140000001</v>
      </c>
    </row>
    <row r="25" spans="2:7">
      <c r="B25" s="25" t="s">
        <v>26</v>
      </c>
      <c r="C25" s="26" t="s">
        <v>27</v>
      </c>
      <c r="D25" s="172">
        <v>2575518.4699999997</v>
      </c>
      <c r="E25" s="242">
        <v>2177979.4500000002</v>
      </c>
      <c r="F25" s="91"/>
    </row>
    <row r="26" spans="2:7">
      <c r="B26" s="28" t="s">
        <v>28</v>
      </c>
      <c r="C26" s="29" t="s">
        <v>29</v>
      </c>
      <c r="D26" s="174">
        <v>3132447</v>
      </c>
      <c r="E26" s="243">
        <v>3001232.27</v>
      </c>
    </row>
    <row r="27" spans="2:7">
      <c r="B27" s="30" t="s">
        <v>6</v>
      </c>
      <c r="C27" s="16" t="s">
        <v>30</v>
      </c>
      <c r="D27" s="175">
        <v>3132447</v>
      </c>
      <c r="E27" s="244">
        <v>3001232.27</v>
      </c>
      <c r="F27" s="91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556928.53</v>
      </c>
      <c r="E30" s="243">
        <v>823252.82</v>
      </c>
    </row>
    <row r="31" spans="2:7">
      <c r="B31" s="30" t="s">
        <v>6</v>
      </c>
      <c r="C31" s="16" t="s">
        <v>35</v>
      </c>
      <c r="D31" s="175">
        <v>556928.53</v>
      </c>
      <c r="E31" s="244">
        <v>823252.82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 ht="21" customHeight="1">
      <c r="B38" s="25" t="s">
        <v>45</v>
      </c>
      <c r="C38" s="26" t="s">
        <v>46</v>
      </c>
      <c r="D38" s="172">
        <v>-2977220.72</v>
      </c>
      <c r="E38" s="27">
        <v>3773909.13</v>
      </c>
    </row>
    <row r="39" spans="2:6" ht="13.5" thickBot="1">
      <c r="B39" s="35" t="s">
        <v>47</v>
      </c>
      <c r="C39" s="36" t="s">
        <v>48</v>
      </c>
      <c r="D39" s="176">
        <v>19669600.469999999</v>
      </c>
      <c r="E39" s="228">
        <f>E24+E25+E38</f>
        <v>28818463.719999999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574786.15800000005</v>
      </c>
      <c r="E44" s="80">
        <v>744856.5649</v>
      </c>
    </row>
    <row r="45" spans="2:6" ht="13.5" thickBot="1">
      <c r="B45" s="47" t="s">
        <v>8</v>
      </c>
      <c r="C45" s="88" t="s">
        <v>53</v>
      </c>
      <c r="D45" s="190">
        <v>651613.34629999998</v>
      </c>
      <c r="E45" s="81">
        <v>812053.05729999999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34.919600000000003</v>
      </c>
      <c r="E47" s="92">
        <v>30.699300000000001</v>
      </c>
    </row>
    <row r="48" spans="2:6">
      <c r="B48" s="45" t="s">
        <v>8</v>
      </c>
      <c r="C48" s="87" t="s">
        <v>55</v>
      </c>
      <c r="D48" s="189">
        <v>27.796299999999999</v>
      </c>
      <c r="E48" s="247">
        <v>29.388200000000001</v>
      </c>
    </row>
    <row r="49" spans="2:5">
      <c r="B49" s="45" t="s">
        <v>10</v>
      </c>
      <c r="C49" s="87" t="s">
        <v>56</v>
      </c>
      <c r="D49" s="189">
        <v>38.615600000000001</v>
      </c>
      <c r="E49" s="247">
        <v>35.780700000000003</v>
      </c>
    </row>
    <row r="50" spans="2:5" ht="13.5" thickBot="1">
      <c r="B50" s="47" t="s">
        <v>12</v>
      </c>
      <c r="C50" s="88" t="s">
        <v>53</v>
      </c>
      <c r="D50" s="190">
        <v>30.186</v>
      </c>
      <c r="E50" s="93">
        <v>35.488399999999999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customHeight="1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28818463.719999999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28818463.719999999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28818463.719999999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425781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20181541.199999999</v>
      </c>
      <c r="E9" s="27">
        <f>E10+E11+E12+E13</f>
        <v>25457425.359999999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20181541.199999999</v>
      </c>
      <c r="E12" s="31">
        <v>25457425.359999999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20181541.199999999</v>
      </c>
      <c r="E20" s="141">
        <f>E9-E16</f>
        <v>25457425.359999999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16797967.98</v>
      </c>
      <c r="E24" s="27">
        <f>D20</f>
        <v>20181541.199999999</v>
      </c>
    </row>
    <row r="25" spans="2:7">
      <c r="B25" s="25" t="s">
        <v>26</v>
      </c>
      <c r="C25" s="26" t="s">
        <v>27</v>
      </c>
      <c r="D25" s="172">
        <v>2342823.19</v>
      </c>
      <c r="E25" s="242">
        <v>1855970.2</v>
      </c>
      <c r="F25" s="91"/>
    </row>
    <row r="26" spans="2:7">
      <c r="B26" s="28" t="s">
        <v>28</v>
      </c>
      <c r="C26" s="29" t="s">
        <v>29</v>
      </c>
      <c r="D26" s="174">
        <v>2713031</v>
      </c>
      <c r="E26" s="243">
        <v>2605749.0499999998</v>
      </c>
    </row>
    <row r="27" spans="2:7">
      <c r="B27" s="30" t="s">
        <v>6</v>
      </c>
      <c r="C27" s="16" t="s">
        <v>30</v>
      </c>
      <c r="D27" s="175">
        <v>2713031</v>
      </c>
      <c r="E27" s="244">
        <v>2605749.0499999998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370207.81</v>
      </c>
      <c r="E30" s="243">
        <v>749778.85</v>
      </c>
    </row>
    <row r="31" spans="2:7">
      <c r="B31" s="30" t="s">
        <v>6</v>
      </c>
      <c r="C31" s="16" t="s">
        <v>35</v>
      </c>
      <c r="D31" s="175">
        <v>370207.81</v>
      </c>
      <c r="E31" s="244">
        <v>749778.85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-2421498.9</v>
      </c>
      <c r="E38" s="27">
        <v>3419913.96</v>
      </c>
    </row>
    <row r="39" spans="2:6" ht="13.5" thickBot="1">
      <c r="B39" s="35" t="s">
        <v>47</v>
      </c>
      <c r="C39" s="36" t="s">
        <v>48</v>
      </c>
      <c r="D39" s="176">
        <v>16719292.270000001</v>
      </c>
      <c r="E39" s="228">
        <f>E24+E25+E38</f>
        <v>25457425.359999999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497341.8003</v>
      </c>
      <c r="E44" s="80">
        <v>648230.06880000001</v>
      </c>
    </row>
    <row r="45" spans="2:6" ht="13.5" thickBot="1">
      <c r="B45" s="47" t="s">
        <v>8</v>
      </c>
      <c r="C45" s="88" t="s">
        <v>53</v>
      </c>
      <c r="D45" s="190">
        <v>567972.4791</v>
      </c>
      <c r="E45" s="81">
        <v>704772.09869999997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33.775500000000001</v>
      </c>
      <c r="E47" s="92">
        <v>31.133299999999998</v>
      </c>
    </row>
    <row r="48" spans="2:6">
      <c r="B48" s="45" t="s">
        <v>8</v>
      </c>
      <c r="C48" s="87" t="s">
        <v>55</v>
      </c>
      <c r="D48" s="189">
        <v>27.8626</v>
      </c>
      <c r="E48" s="247">
        <v>29.6419</v>
      </c>
    </row>
    <row r="49" spans="2:5">
      <c r="B49" s="45" t="s">
        <v>10</v>
      </c>
      <c r="C49" s="87" t="s">
        <v>56</v>
      </c>
      <c r="D49" s="189">
        <v>38.730800000000002</v>
      </c>
      <c r="E49" s="247">
        <v>36.203699999999998</v>
      </c>
    </row>
    <row r="50" spans="2:5" ht="13.5" thickBot="1">
      <c r="B50" s="47" t="s">
        <v>12</v>
      </c>
      <c r="C50" s="88" t="s">
        <v>53</v>
      </c>
      <c r="D50" s="190">
        <v>29.436800000000002</v>
      </c>
      <c r="E50" s="93">
        <v>36.121499999999997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25457425.359999999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25457425.359999999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25457425.359999999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.42578125" style="7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17713357.23</v>
      </c>
      <c r="E9" s="27">
        <f>E10+E11+E12+E13</f>
        <v>22692870.32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17713357.23</v>
      </c>
      <c r="E12" s="31">
        <v>22692870.32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17713357.23</v>
      </c>
      <c r="E20" s="141">
        <f>E9-E16</f>
        <v>22692870.32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14965359.390000001</v>
      </c>
      <c r="E24" s="27">
        <f>D20</f>
        <v>17713357.23</v>
      </c>
    </row>
    <row r="25" spans="2:7">
      <c r="B25" s="25" t="s">
        <v>26</v>
      </c>
      <c r="C25" s="26" t="s">
        <v>27</v>
      </c>
      <c r="D25" s="172">
        <v>2137995.52</v>
      </c>
      <c r="E25" s="242">
        <v>2019674.66</v>
      </c>
      <c r="F25" s="91"/>
    </row>
    <row r="26" spans="2:7">
      <c r="B26" s="28" t="s">
        <v>28</v>
      </c>
      <c r="C26" s="29" t="s">
        <v>29</v>
      </c>
      <c r="D26" s="174">
        <v>2396677.92</v>
      </c>
      <c r="E26" s="243">
        <v>2326661.5699999998</v>
      </c>
    </row>
    <row r="27" spans="2:7">
      <c r="B27" s="30" t="s">
        <v>6</v>
      </c>
      <c r="C27" s="16" t="s">
        <v>30</v>
      </c>
      <c r="D27" s="175">
        <v>2396677.92</v>
      </c>
      <c r="E27" s="244">
        <v>2326661.5699999998</v>
      </c>
      <c r="G27" s="158"/>
    </row>
    <row r="28" spans="2:7">
      <c r="B28" s="30" t="s">
        <v>8</v>
      </c>
      <c r="C28" s="16" t="s">
        <v>31</v>
      </c>
      <c r="D28" s="175"/>
      <c r="E28" s="244"/>
      <c r="F28" s="91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258682.4</v>
      </c>
      <c r="E30" s="243">
        <v>306986.90999999997</v>
      </c>
    </row>
    <row r="31" spans="2:7">
      <c r="B31" s="30" t="s">
        <v>6</v>
      </c>
      <c r="C31" s="16" t="s">
        <v>35</v>
      </c>
      <c r="D31" s="175">
        <v>258682.4</v>
      </c>
      <c r="E31" s="244">
        <v>306986.90999999997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-1860460.75</v>
      </c>
      <c r="E38" s="27">
        <v>2959838.43</v>
      </c>
    </row>
    <row r="39" spans="2:6" ht="13.5" thickBot="1">
      <c r="B39" s="35" t="s">
        <v>47</v>
      </c>
      <c r="C39" s="36" t="s">
        <v>48</v>
      </c>
      <c r="D39" s="176">
        <v>15242894.16</v>
      </c>
      <c r="E39" s="228">
        <f>E24+E25+E38</f>
        <v>22692870.32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434049.02740000002</v>
      </c>
      <c r="E44" s="80">
        <v>563015.14309999999</v>
      </c>
    </row>
    <row r="45" spans="2:6" ht="13.5" thickBot="1">
      <c r="B45" s="47" t="s">
        <v>8</v>
      </c>
      <c r="C45" s="88" t="s">
        <v>53</v>
      </c>
      <c r="D45" s="190">
        <v>496572.67550000001</v>
      </c>
      <c r="E45" s="81">
        <v>624518.26320000004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34.478499999999997</v>
      </c>
      <c r="E47" s="92">
        <v>31.461600000000001</v>
      </c>
    </row>
    <row r="48" spans="2:6">
      <c r="B48" s="45" t="s">
        <v>8</v>
      </c>
      <c r="C48" s="87" t="s">
        <v>55</v>
      </c>
      <c r="D48" s="189">
        <v>28.417999999999999</v>
      </c>
      <c r="E48" s="247">
        <v>30.4192</v>
      </c>
    </row>
    <row r="49" spans="2:5">
      <c r="B49" s="45" t="s">
        <v>10</v>
      </c>
      <c r="C49" s="87" t="s">
        <v>56</v>
      </c>
      <c r="D49" s="189">
        <v>39.425800000000002</v>
      </c>
      <c r="E49" s="247">
        <v>36.5214</v>
      </c>
    </row>
    <row r="50" spans="2:5" ht="13.5" thickBot="1">
      <c r="B50" s="47" t="s">
        <v>12</v>
      </c>
      <c r="C50" s="88" t="s">
        <v>53</v>
      </c>
      <c r="D50" s="190">
        <v>30.696200000000001</v>
      </c>
      <c r="E50" s="93">
        <v>36.336599999999997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22692870.32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22692870.32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22692870.32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5.28515625" style="78" customWidth="1"/>
    <col min="7" max="7" width="17.425781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10652127.619999999</v>
      </c>
      <c r="E9" s="27">
        <f>E10+E11+E12+E13</f>
        <v>15551424.59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10652127.619999999</v>
      </c>
      <c r="E12" s="31">
        <v>15551424.59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10652127.619999999</v>
      </c>
      <c r="E20" s="141">
        <f>E9-E16</f>
        <v>15551424.59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11542362.66</v>
      </c>
      <c r="E24" s="27">
        <f>D20</f>
        <v>10652127.619999999</v>
      </c>
    </row>
    <row r="25" spans="2:7">
      <c r="B25" s="25" t="s">
        <v>26</v>
      </c>
      <c r="C25" s="26" t="s">
        <v>27</v>
      </c>
      <c r="D25" s="172">
        <v>1814256.6099999999</v>
      </c>
      <c r="E25" s="242">
        <v>1580577.08</v>
      </c>
      <c r="F25" s="91"/>
    </row>
    <row r="26" spans="2:7">
      <c r="B26" s="28" t="s">
        <v>28</v>
      </c>
      <c r="C26" s="29" t="s">
        <v>29</v>
      </c>
      <c r="D26" s="174">
        <v>2118718.98</v>
      </c>
      <c r="E26" s="243">
        <v>2012897.14</v>
      </c>
    </row>
    <row r="27" spans="2:7">
      <c r="B27" s="30" t="s">
        <v>6</v>
      </c>
      <c r="C27" s="16" t="s">
        <v>30</v>
      </c>
      <c r="D27" s="175">
        <v>2118718.98</v>
      </c>
      <c r="E27" s="244">
        <v>2012897.14</v>
      </c>
      <c r="G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304462.37</v>
      </c>
      <c r="E30" s="243">
        <v>432320.06</v>
      </c>
    </row>
    <row r="31" spans="2:7">
      <c r="B31" s="30" t="s">
        <v>6</v>
      </c>
      <c r="C31" s="16" t="s">
        <v>35</v>
      </c>
      <c r="D31" s="175">
        <v>304462.37</v>
      </c>
      <c r="E31" s="244">
        <v>432320.06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-3854527.53</v>
      </c>
      <c r="E38" s="27">
        <v>3318719.89</v>
      </c>
    </row>
    <row r="39" spans="2:6" ht="13.5" thickBot="1">
      <c r="B39" s="35" t="s">
        <v>47</v>
      </c>
      <c r="C39" s="36" t="s">
        <v>48</v>
      </c>
      <c r="D39" s="176">
        <v>9502091.7400000002</v>
      </c>
      <c r="E39" s="228">
        <f>E24+E25+E38</f>
        <v>15551424.59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738328.46089999995</v>
      </c>
      <c r="E44" s="80">
        <v>1029977.2408</v>
      </c>
    </row>
    <row r="45" spans="2:6" ht="13.5" thickBot="1">
      <c r="B45" s="47" t="s">
        <v>8</v>
      </c>
      <c r="C45" s="88" t="s">
        <v>53</v>
      </c>
      <c r="D45" s="190">
        <v>862376.16229999997</v>
      </c>
      <c r="E45" s="81">
        <v>1174907.2315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15.633100000000001</v>
      </c>
      <c r="E47" s="92">
        <v>10.3421</v>
      </c>
    </row>
    <row r="48" spans="2:6">
      <c r="B48" s="45" t="s">
        <v>8</v>
      </c>
      <c r="C48" s="87" t="s">
        <v>55</v>
      </c>
      <c r="D48" s="189">
        <v>9.5474999999999994</v>
      </c>
      <c r="E48" s="247">
        <v>9.2973999999999997</v>
      </c>
    </row>
    <row r="49" spans="2:5">
      <c r="B49" s="45" t="s">
        <v>10</v>
      </c>
      <c r="C49" s="87" t="s">
        <v>56</v>
      </c>
      <c r="D49" s="189">
        <v>19.522400000000001</v>
      </c>
      <c r="E49" s="247">
        <v>13.35</v>
      </c>
    </row>
    <row r="50" spans="2:5" ht="13.5" thickBot="1">
      <c r="B50" s="47" t="s">
        <v>12</v>
      </c>
      <c r="C50" s="88" t="s">
        <v>53</v>
      </c>
      <c r="D50" s="190">
        <v>11.0185</v>
      </c>
      <c r="E50" s="93">
        <v>13.2363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15551424.59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15551424.59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15551424.59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21.5703125" bestFit="1" customWidth="1"/>
    <col min="8" max="8" width="10.140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D10+D13+D11</f>
        <v>2385059.21</v>
      </c>
      <c r="E9" s="27">
        <f>E10+E13+E11</f>
        <v>1261339.08</v>
      </c>
    </row>
    <row r="10" spans="2:5">
      <c r="B10" s="15" t="s">
        <v>6</v>
      </c>
      <c r="C10" s="159" t="s">
        <v>7</v>
      </c>
      <c r="D10" s="17">
        <v>2383219.94</v>
      </c>
      <c r="E10" s="31">
        <v>1259887.99</v>
      </c>
    </row>
    <row r="11" spans="2:5">
      <c r="B11" s="15" t="s">
        <v>8</v>
      </c>
      <c r="C11" s="159" t="s">
        <v>9</v>
      </c>
      <c r="D11" s="17">
        <v>145.36000000000001</v>
      </c>
      <c r="E11" s="31">
        <v>56.24</v>
      </c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1693.91</v>
      </c>
      <c r="E13" s="31">
        <f>E14</f>
        <v>1394.85</v>
      </c>
    </row>
    <row r="14" spans="2:5">
      <c r="B14" s="15" t="s">
        <v>14</v>
      </c>
      <c r="C14" s="159" t="s">
        <v>15</v>
      </c>
      <c r="D14" s="17">
        <v>1693.91</v>
      </c>
      <c r="E14" s="31">
        <v>1394.85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</f>
        <v>5533.36</v>
      </c>
      <c r="E16" s="27">
        <f>E17</f>
        <v>4126.75</v>
      </c>
    </row>
    <row r="17" spans="2:6">
      <c r="B17" s="15" t="s">
        <v>6</v>
      </c>
      <c r="C17" s="159" t="s">
        <v>15</v>
      </c>
      <c r="D17" s="84">
        <v>5533.36</v>
      </c>
      <c r="E17" s="139">
        <v>4126.75</v>
      </c>
    </row>
    <row r="18" spans="2:6" ht="25.5">
      <c r="B18" s="15" t="s">
        <v>8</v>
      </c>
      <c r="C18" s="159" t="s">
        <v>20</v>
      </c>
      <c r="D18" s="17"/>
      <c r="E18" s="31"/>
      <c r="F18" s="90"/>
    </row>
    <row r="19" spans="2:6" ht="13.5" thickBot="1">
      <c r="B19" s="19" t="s">
        <v>10</v>
      </c>
      <c r="C19" s="160" t="s">
        <v>21</v>
      </c>
      <c r="D19" s="18"/>
      <c r="E19" s="140"/>
      <c r="F19" s="90"/>
    </row>
    <row r="20" spans="2:6" ht="13.5" thickBot="1">
      <c r="B20" s="296" t="s">
        <v>22</v>
      </c>
      <c r="C20" s="297"/>
      <c r="D20" s="20">
        <f>D9-D16</f>
        <v>2379525.85</v>
      </c>
      <c r="E20" s="141">
        <f>E9-E16</f>
        <v>1257212.33</v>
      </c>
    </row>
    <row r="21" spans="2:6" ht="13.5" thickBot="1">
      <c r="B21" s="3"/>
      <c r="C21" s="21"/>
      <c r="D21" s="22"/>
      <c r="E21" s="22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1" t="s">
        <v>221</v>
      </c>
      <c r="E23" s="12" t="s">
        <v>195</v>
      </c>
    </row>
    <row r="24" spans="2:6" ht="13.5" thickBot="1">
      <c r="B24" s="25" t="s">
        <v>24</v>
      </c>
      <c r="C24" s="26" t="s">
        <v>25</v>
      </c>
      <c r="D24" s="20">
        <v>1337065.23</v>
      </c>
      <c r="E24" s="27">
        <f>D20</f>
        <v>2379525.85</v>
      </c>
      <c r="F24" s="90"/>
    </row>
    <row r="25" spans="2:6">
      <c r="B25" s="25" t="s">
        <v>26</v>
      </c>
      <c r="C25" s="26" t="s">
        <v>27</v>
      </c>
      <c r="D25" s="161">
        <v>780645.56</v>
      </c>
      <c r="E25" s="242">
        <v>-1119884.01</v>
      </c>
    </row>
    <row r="26" spans="2:6">
      <c r="B26" s="28" t="s">
        <v>28</v>
      </c>
      <c r="C26" s="29" t="s">
        <v>29</v>
      </c>
      <c r="D26" s="162">
        <v>943940.14</v>
      </c>
      <c r="E26" s="243">
        <v>204070.19999999998</v>
      </c>
    </row>
    <row r="27" spans="2:6">
      <c r="B27" s="30" t="s">
        <v>6</v>
      </c>
      <c r="C27" s="16" t="s">
        <v>30</v>
      </c>
      <c r="D27" s="17">
        <v>493885.36</v>
      </c>
      <c r="E27" s="244">
        <v>198011.93</v>
      </c>
    </row>
    <row r="28" spans="2:6">
      <c r="B28" s="30" t="s">
        <v>8</v>
      </c>
      <c r="C28" s="16" t="s">
        <v>31</v>
      </c>
      <c r="D28" s="17"/>
      <c r="E28" s="244"/>
    </row>
    <row r="29" spans="2:6">
      <c r="B29" s="30" t="s">
        <v>10</v>
      </c>
      <c r="C29" s="16" t="s">
        <v>32</v>
      </c>
      <c r="D29" s="17">
        <v>450054.78</v>
      </c>
      <c r="E29" s="244">
        <v>6058.27</v>
      </c>
      <c r="F29" s="90"/>
    </row>
    <row r="30" spans="2:6">
      <c r="B30" s="28" t="s">
        <v>33</v>
      </c>
      <c r="C30" s="32" t="s">
        <v>34</v>
      </c>
      <c r="D30" s="162">
        <v>163294.57999999999</v>
      </c>
      <c r="E30" s="243">
        <v>1323954.21</v>
      </c>
    </row>
    <row r="31" spans="2:6">
      <c r="B31" s="30" t="s">
        <v>6</v>
      </c>
      <c r="C31" s="16" t="s">
        <v>35</v>
      </c>
      <c r="D31" s="17">
        <v>75566.13</v>
      </c>
      <c r="E31" s="244">
        <v>715848.04</v>
      </c>
    </row>
    <row r="32" spans="2:6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>
        <v>58016.46</v>
      </c>
      <c r="E33" s="244">
        <v>46418.899999999994</v>
      </c>
    </row>
    <row r="34" spans="2:6">
      <c r="B34" s="30" t="s">
        <v>12</v>
      </c>
      <c r="C34" s="16" t="s">
        <v>38</v>
      </c>
      <c r="D34" s="17"/>
      <c r="E34" s="244"/>
      <c r="F34" s="90"/>
    </row>
    <row r="35" spans="2:6" ht="25.5">
      <c r="B35" s="30" t="s">
        <v>39</v>
      </c>
      <c r="C35" s="16" t="s">
        <v>40</v>
      </c>
      <c r="D35" s="17"/>
      <c r="E35" s="244"/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8">
        <v>29711.99</v>
      </c>
      <c r="E37" s="244">
        <v>561687.27</v>
      </c>
    </row>
    <row r="38" spans="2:6">
      <c r="B38" s="25" t="s">
        <v>45</v>
      </c>
      <c r="C38" s="26" t="s">
        <v>46</v>
      </c>
      <c r="D38" s="142">
        <v>-51603.14</v>
      </c>
      <c r="E38" s="27">
        <v>-2429.5100000000002</v>
      </c>
    </row>
    <row r="39" spans="2:6" ht="13.5" thickBot="1">
      <c r="B39" s="35" t="s">
        <v>47</v>
      </c>
      <c r="C39" s="36" t="s">
        <v>48</v>
      </c>
      <c r="D39" s="145">
        <v>2066107.6500000001</v>
      </c>
      <c r="E39" s="228">
        <f>E24+E25+E38</f>
        <v>1257212.33</v>
      </c>
      <c r="F39" s="220"/>
    </row>
    <row r="40" spans="2:6" ht="13.5" thickBot="1">
      <c r="B40" s="37"/>
      <c r="C40" s="38"/>
      <c r="D40" s="39"/>
      <c r="E40" s="39"/>
      <c r="F40" s="158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1" t="s">
        <v>221</v>
      </c>
      <c r="E42" s="12" t="s">
        <v>195</v>
      </c>
    </row>
    <row r="43" spans="2:6">
      <c r="B43" s="42" t="s">
        <v>28</v>
      </c>
      <c r="C43" s="43" t="s">
        <v>51</v>
      </c>
      <c r="D43" s="44"/>
      <c r="E43" s="147"/>
    </row>
    <row r="44" spans="2:6">
      <c r="B44" s="45" t="s">
        <v>6</v>
      </c>
      <c r="C44" s="46" t="s">
        <v>52</v>
      </c>
      <c r="D44" s="148">
        <v>133865.8235</v>
      </c>
      <c r="E44" s="149">
        <v>237610.3578</v>
      </c>
    </row>
    <row r="45" spans="2:6" ht="13.5" thickBot="1">
      <c r="B45" s="47" t="s">
        <v>8</v>
      </c>
      <c r="C45" s="48" t="s">
        <v>53</v>
      </c>
      <c r="D45" s="150">
        <v>516032.97100000002</v>
      </c>
      <c r="E45" s="151">
        <v>125578.7126</v>
      </c>
      <c r="F45" s="158"/>
    </row>
    <row r="46" spans="2:6">
      <c r="B46" s="42" t="s">
        <v>33</v>
      </c>
      <c r="C46" s="43" t="s">
        <v>54</v>
      </c>
      <c r="D46" s="152"/>
      <c r="E46" s="153"/>
    </row>
    <row r="47" spans="2:6">
      <c r="B47" s="45" t="s">
        <v>6</v>
      </c>
      <c r="C47" s="46" t="s">
        <v>52</v>
      </c>
      <c r="D47" s="154">
        <v>9.9880999999999993</v>
      </c>
      <c r="E47" s="289">
        <v>10.0144</v>
      </c>
    </row>
    <row r="48" spans="2:6">
      <c r="B48" s="45" t="s">
        <v>8</v>
      </c>
      <c r="C48" s="46" t="s">
        <v>55</v>
      </c>
      <c r="D48" s="154">
        <v>9.5485000000000007</v>
      </c>
      <c r="E48" s="247">
        <v>9.9701000000000004</v>
      </c>
    </row>
    <row r="49" spans="2:5">
      <c r="B49" s="45" t="s">
        <v>10</v>
      </c>
      <c r="C49" s="46" t="s">
        <v>56</v>
      </c>
      <c r="D49" s="148">
        <v>10.1129</v>
      </c>
      <c r="E49" s="247">
        <v>10.1029</v>
      </c>
    </row>
    <row r="50" spans="2:5" ht="13.5" thickBot="1">
      <c r="B50" s="47" t="s">
        <v>12</v>
      </c>
      <c r="C50" s="48" t="s">
        <v>53</v>
      </c>
      <c r="D50" s="155">
        <v>9.5632000000000001</v>
      </c>
      <c r="E50" s="290">
        <v>10.011349089113001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1259887.99</v>
      </c>
      <c r="E54" s="56">
        <f>E60+E65</f>
        <v>1.0021282482967693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1229819.44</v>
      </c>
      <c r="E60" s="66">
        <f>D60/E20</f>
        <v>0.97821140522858208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30068.55</v>
      </c>
      <c r="E65" s="62">
        <f>D65/E20</f>
        <v>2.3916843068187216E-2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56.24</v>
      </c>
      <c r="E68" s="225">
        <f>D68/E20</f>
        <v>4.4733891529682978E-5</v>
      </c>
    </row>
    <row r="69" spans="2:5" ht="13.5" thickBot="1">
      <c r="B69" s="42" t="s">
        <v>82</v>
      </c>
      <c r="C69" s="43" t="s">
        <v>83</v>
      </c>
      <c r="D69" s="44">
        <f>E13</f>
        <v>1394.85</v>
      </c>
      <c r="E69" s="156">
        <f>D69/E20</f>
        <v>1.1094784601738672E-3</v>
      </c>
    </row>
    <row r="70" spans="2:5" ht="13.5" thickBot="1">
      <c r="B70" s="42" t="s">
        <v>84</v>
      </c>
      <c r="C70" s="43" t="s">
        <v>85</v>
      </c>
      <c r="D70" s="44">
        <f>E16</f>
        <v>4126.75</v>
      </c>
      <c r="E70" s="157">
        <f>D70/E20</f>
        <v>3.282460648472959E-3</v>
      </c>
    </row>
    <row r="71" spans="2:5">
      <c r="B71" s="42" t="s">
        <v>86</v>
      </c>
      <c r="C71" s="43" t="s">
        <v>87</v>
      </c>
      <c r="D71" s="44">
        <f>D54+D69+D68-D70</f>
        <v>1257212.33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1257212.33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5.85546875" style="7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7401084.1699999999</v>
      </c>
      <c r="E9" s="27">
        <f>E10+E11+E12+E13</f>
        <v>11038960.640000001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7401084.1699999999</v>
      </c>
      <c r="E12" s="31">
        <v>11038960.640000001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7401084.1699999999</v>
      </c>
      <c r="E20" s="141">
        <f>E9-E16</f>
        <v>11038960.640000001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8275003.5099999998</v>
      </c>
      <c r="E24" s="27">
        <f>D20</f>
        <v>7401084.1699999999</v>
      </c>
    </row>
    <row r="25" spans="2:7">
      <c r="B25" s="25" t="s">
        <v>26</v>
      </c>
      <c r="C25" s="26" t="s">
        <v>27</v>
      </c>
      <c r="D25" s="172">
        <v>1202685.26</v>
      </c>
      <c r="E25" s="242">
        <v>1233590.5</v>
      </c>
      <c r="F25" s="91"/>
      <c r="G25" s="215"/>
    </row>
    <row r="26" spans="2:7">
      <c r="B26" s="28" t="s">
        <v>28</v>
      </c>
      <c r="C26" s="29" t="s">
        <v>29</v>
      </c>
      <c r="D26" s="174">
        <v>1583333.05</v>
      </c>
      <c r="E26" s="243">
        <v>1457722.34</v>
      </c>
    </row>
    <row r="27" spans="2:7">
      <c r="B27" s="30" t="s">
        <v>6</v>
      </c>
      <c r="C27" s="16" t="s">
        <v>30</v>
      </c>
      <c r="D27" s="175">
        <v>1583333.05</v>
      </c>
      <c r="E27" s="244">
        <v>1457722.34</v>
      </c>
      <c r="G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380647.79</v>
      </c>
      <c r="E30" s="243">
        <v>224131.84</v>
      </c>
    </row>
    <row r="31" spans="2:7">
      <c r="B31" s="30" t="s">
        <v>6</v>
      </c>
      <c r="C31" s="16" t="s">
        <v>35</v>
      </c>
      <c r="D31" s="175">
        <v>380647.79</v>
      </c>
      <c r="E31" s="244">
        <v>224131.84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-2833746.07</v>
      </c>
      <c r="E38" s="27">
        <v>2404285.9700000002</v>
      </c>
    </row>
    <row r="39" spans="2:6" ht="13.5" thickBot="1">
      <c r="B39" s="35" t="s">
        <v>47</v>
      </c>
      <c r="C39" s="36" t="s">
        <v>48</v>
      </c>
      <c r="D39" s="176">
        <v>6643942.6999999993</v>
      </c>
      <c r="E39" s="228">
        <f>E24+E25+E38</f>
        <v>11038960.640000001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556011.20180000004</v>
      </c>
      <c r="E44" s="80">
        <v>782968.09</v>
      </c>
    </row>
    <row r="45" spans="2:6" ht="13.5" thickBot="1">
      <c r="B45" s="47" t="s">
        <v>8</v>
      </c>
      <c r="C45" s="88" t="s">
        <v>53</v>
      </c>
      <c r="D45" s="190">
        <v>644967.83840000001</v>
      </c>
      <c r="E45" s="81">
        <v>906460.00970000005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14.8828</v>
      </c>
      <c r="E47" s="92">
        <v>9.4526000000000003</v>
      </c>
    </row>
    <row r="48" spans="2:6">
      <c r="B48" s="45" t="s">
        <v>8</v>
      </c>
      <c r="C48" s="87" t="s">
        <v>55</v>
      </c>
      <c r="D48" s="189">
        <v>8.3946000000000005</v>
      </c>
      <c r="E48" s="247">
        <v>8.3181999999999992</v>
      </c>
    </row>
    <row r="49" spans="2:5">
      <c r="B49" s="45" t="s">
        <v>10</v>
      </c>
      <c r="C49" s="87" t="s">
        <v>56</v>
      </c>
      <c r="D49" s="189">
        <v>18.3384</v>
      </c>
      <c r="E49" s="247">
        <v>12.245100000000001</v>
      </c>
    </row>
    <row r="50" spans="2:5" ht="13.5" thickBot="1">
      <c r="B50" s="47" t="s">
        <v>12</v>
      </c>
      <c r="C50" s="88" t="s">
        <v>53</v>
      </c>
      <c r="D50" s="190">
        <v>10.3012</v>
      </c>
      <c r="E50" s="93">
        <v>12.178100000000001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11038960.640000001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11038960.640000001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11038960.640000001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111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114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8882423.75</v>
      </c>
      <c r="E9" s="27">
        <f>E10+E11+E12+E13</f>
        <v>13358970.470000001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8882423.75</v>
      </c>
      <c r="E12" s="31">
        <v>13358970.470000001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customHeight="1" thickBot="1">
      <c r="B20" s="317" t="s">
        <v>22</v>
      </c>
      <c r="C20" s="318"/>
      <c r="D20" s="20">
        <f>D9-D16</f>
        <v>8882423.75</v>
      </c>
      <c r="E20" s="141">
        <f>E9-E16</f>
        <v>13358970.470000001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7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61">
        <v>10210509.789999999</v>
      </c>
      <c r="E24" s="27">
        <f>D20</f>
        <v>8882423.75</v>
      </c>
    </row>
    <row r="25" spans="2:7">
      <c r="B25" s="25" t="s">
        <v>26</v>
      </c>
      <c r="C25" s="26" t="s">
        <v>27</v>
      </c>
      <c r="D25" s="161">
        <v>1648535.5299999998</v>
      </c>
      <c r="E25" s="242">
        <v>1554322.18</v>
      </c>
      <c r="F25" s="91"/>
    </row>
    <row r="26" spans="2:7">
      <c r="B26" s="28" t="s">
        <v>28</v>
      </c>
      <c r="C26" s="29" t="s">
        <v>29</v>
      </c>
      <c r="D26" s="162">
        <v>1955888.42</v>
      </c>
      <c r="E26" s="243">
        <v>1855450.29</v>
      </c>
    </row>
    <row r="27" spans="2:7">
      <c r="B27" s="30" t="s">
        <v>6</v>
      </c>
      <c r="C27" s="16" t="s">
        <v>30</v>
      </c>
      <c r="D27" s="17">
        <v>1955888.42</v>
      </c>
      <c r="E27" s="244">
        <v>1855450.29</v>
      </c>
    </row>
    <row r="28" spans="2:7">
      <c r="B28" s="30" t="s">
        <v>8</v>
      </c>
      <c r="C28" s="16" t="s">
        <v>31</v>
      </c>
      <c r="D28" s="17"/>
      <c r="E28" s="244"/>
      <c r="G28" s="158"/>
    </row>
    <row r="29" spans="2:7">
      <c r="B29" s="30" t="s">
        <v>10</v>
      </c>
      <c r="C29" s="16" t="s">
        <v>32</v>
      </c>
      <c r="D29" s="17"/>
      <c r="E29" s="244"/>
    </row>
    <row r="30" spans="2:7">
      <c r="B30" s="28" t="s">
        <v>33</v>
      </c>
      <c r="C30" s="32" t="s">
        <v>34</v>
      </c>
      <c r="D30" s="162">
        <v>307352.89</v>
      </c>
      <c r="E30" s="243">
        <v>301128.11</v>
      </c>
    </row>
    <row r="31" spans="2:7">
      <c r="B31" s="30" t="s">
        <v>6</v>
      </c>
      <c r="C31" s="16" t="s">
        <v>35</v>
      </c>
      <c r="D31" s="17">
        <v>307352.89</v>
      </c>
      <c r="E31" s="244">
        <v>301128.11</v>
      </c>
    </row>
    <row r="32" spans="2:7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/>
      <c r="E33" s="244"/>
    </row>
    <row r="34" spans="2:6">
      <c r="B34" s="30" t="s">
        <v>12</v>
      </c>
      <c r="C34" s="16" t="s">
        <v>38</v>
      </c>
      <c r="D34" s="17"/>
      <c r="E34" s="244"/>
    </row>
    <row r="35" spans="2:6" ht="25.5">
      <c r="B35" s="30" t="s">
        <v>39</v>
      </c>
      <c r="C35" s="16" t="s">
        <v>40</v>
      </c>
      <c r="D35" s="17"/>
      <c r="E35" s="244"/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7"/>
      <c r="E37" s="244"/>
    </row>
    <row r="38" spans="2:6">
      <c r="B38" s="25" t="s">
        <v>45</v>
      </c>
      <c r="C38" s="26" t="s">
        <v>46</v>
      </c>
      <c r="D38" s="161">
        <v>-3486308.85</v>
      </c>
      <c r="E38" s="27">
        <v>2922224.54</v>
      </c>
    </row>
    <row r="39" spans="2:6" ht="13.5" thickBot="1">
      <c r="B39" s="35" t="s">
        <v>47</v>
      </c>
      <c r="C39" s="36" t="s">
        <v>48</v>
      </c>
      <c r="D39" s="163">
        <v>8372736.4699999988</v>
      </c>
      <c r="E39" s="228">
        <f>E24+E25+E38</f>
        <v>13358970.469999999</v>
      </c>
      <c r="F39" s="170"/>
    </row>
    <row r="40" spans="2:6" ht="13.5" thickBot="1">
      <c r="B40" s="37"/>
      <c r="C40" s="38"/>
      <c r="D40" s="2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67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>
      <c r="B44" s="45" t="s">
        <v>6</v>
      </c>
      <c r="C44" s="87" t="s">
        <v>52</v>
      </c>
      <c r="D44" s="164">
        <v>641565.17700000003</v>
      </c>
      <c r="E44" s="80">
        <v>915496.71169999999</v>
      </c>
    </row>
    <row r="45" spans="2:6" ht="13.5" thickBot="1">
      <c r="B45" s="47" t="s">
        <v>8</v>
      </c>
      <c r="C45" s="88" t="s">
        <v>53</v>
      </c>
      <c r="D45" s="165">
        <v>754783.37210000004</v>
      </c>
      <c r="E45" s="81">
        <v>1067257.6294</v>
      </c>
    </row>
    <row r="46" spans="2:6">
      <c r="B46" s="42" t="s">
        <v>33</v>
      </c>
      <c r="C46" s="86" t="s">
        <v>54</v>
      </c>
      <c r="D46" s="166"/>
      <c r="E46" s="83"/>
    </row>
    <row r="47" spans="2:6">
      <c r="B47" s="45" t="s">
        <v>6</v>
      </c>
      <c r="C47" s="87" t="s">
        <v>52</v>
      </c>
      <c r="D47" s="164">
        <v>15.914999999999999</v>
      </c>
      <c r="E47" s="92">
        <v>9.7022999999999993</v>
      </c>
    </row>
    <row r="48" spans="2:6">
      <c r="B48" s="45" t="s">
        <v>8</v>
      </c>
      <c r="C48" s="87" t="s">
        <v>55</v>
      </c>
      <c r="D48" s="164">
        <v>8.5868000000000002</v>
      </c>
      <c r="E48" s="247">
        <v>8.5340000000000007</v>
      </c>
    </row>
    <row r="49" spans="2:5">
      <c r="B49" s="45" t="s">
        <v>10</v>
      </c>
      <c r="C49" s="87" t="s">
        <v>56</v>
      </c>
      <c r="D49" s="164">
        <v>19.912500000000001</v>
      </c>
      <c r="E49" s="247">
        <v>12.7491</v>
      </c>
    </row>
    <row r="50" spans="2:5" ht="13.5" thickBot="1">
      <c r="B50" s="47" t="s">
        <v>12</v>
      </c>
      <c r="C50" s="88" t="s">
        <v>53</v>
      </c>
      <c r="D50" s="165">
        <v>11.0929</v>
      </c>
      <c r="E50" s="93">
        <v>12.517099999999999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customHeight="1" thickBot="1">
      <c r="B53" s="319" t="s">
        <v>58</v>
      </c>
      <c r="C53" s="320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E20</f>
        <v>13358970.470000001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13358970.470000001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13358970.470000001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G78"/>
  <sheetViews>
    <sheetView topLeftCell="A20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6511910.1699999999</v>
      </c>
      <c r="E9" s="27">
        <f>E10+E11+E12+E13</f>
        <v>6187509.5699999994</v>
      </c>
    </row>
    <row r="10" spans="2:5">
      <c r="B10" s="15" t="s">
        <v>6</v>
      </c>
      <c r="C10" s="159" t="s">
        <v>7</v>
      </c>
      <c r="D10" s="17">
        <f>6510342.37+1132.09</f>
        <v>6511474.46</v>
      </c>
      <c r="E10" s="31">
        <f>D60+D65</f>
        <v>6178356.7299999995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435.71</v>
      </c>
      <c r="E13" s="31">
        <f>E14</f>
        <v>9152.84</v>
      </c>
    </row>
    <row r="14" spans="2:5">
      <c r="B14" s="15" t="s">
        <v>14</v>
      </c>
      <c r="C14" s="159" t="s">
        <v>15</v>
      </c>
      <c r="D14" s="17">
        <v>435.71</v>
      </c>
      <c r="E14" s="31">
        <v>9152.84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10934.82</v>
      </c>
      <c r="E16" s="27">
        <f>E17+E18+E19</f>
        <v>9804.81</v>
      </c>
    </row>
    <row r="17" spans="2:7">
      <c r="B17" s="15" t="s">
        <v>6</v>
      </c>
      <c r="C17" s="159" t="s">
        <v>15</v>
      </c>
      <c r="D17" s="84">
        <v>10934.82</v>
      </c>
      <c r="E17" s="139">
        <v>9804.81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6500975.3499999996</v>
      </c>
      <c r="E20" s="141">
        <f>E9-E16</f>
        <v>6177704.7599999998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8151365.5699999994</v>
      </c>
      <c r="E24" s="27">
        <f>D20</f>
        <v>6500975.3499999996</v>
      </c>
    </row>
    <row r="25" spans="2:7">
      <c r="B25" s="25" t="s">
        <v>26</v>
      </c>
      <c r="C25" s="26" t="s">
        <v>27</v>
      </c>
      <c r="D25" s="172">
        <v>-707754.78</v>
      </c>
      <c r="E25" s="242">
        <v>-508988.28</v>
      </c>
      <c r="F25" s="91"/>
    </row>
    <row r="26" spans="2:7">
      <c r="B26" s="28" t="s">
        <v>28</v>
      </c>
      <c r="C26" s="29" t="s">
        <v>29</v>
      </c>
      <c r="D26" s="174">
        <v>5190</v>
      </c>
      <c r="E26" s="243">
        <v>22705.71</v>
      </c>
    </row>
    <row r="27" spans="2:7">
      <c r="B27" s="30" t="s">
        <v>6</v>
      </c>
      <c r="C27" s="16" t="s">
        <v>30</v>
      </c>
      <c r="D27" s="175">
        <v>5190</v>
      </c>
      <c r="E27" s="244">
        <v>22705.71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712944.78</v>
      </c>
      <c r="E30" s="243">
        <v>531693.99</v>
      </c>
      <c r="F30" s="91"/>
    </row>
    <row r="31" spans="2:7">
      <c r="B31" s="30" t="s">
        <v>6</v>
      </c>
      <c r="C31" s="16" t="s">
        <v>35</v>
      </c>
      <c r="D31" s="175">
        <v>535352.9</v>
      </c>
      <c r="E31" s="244">
        <v>500234.49</v>
      </c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24416.09</v>
      </c>
      <c r="E33" s="244">
        <v>23542.79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153175.79</v>
      </c>
      <c r="E37" s="244">
        <v>7916.71</v>
      </c>
      <c r="F37" s="91"/>
      <c r="G37" s="158"/>
    </row>
    <row r="38" spans="2:7">
      <c r="B38" s="25" t="s">
        <v>45</v>
      </c>
      <c r="C38" s="26" t="s">
        <v>46</v>
      </c>
      <c r="D38" s="172">
        <v>-889418.68</v>
      </c>
      <c r="E38" s="27">
        <v>185717.69</v>
      </c>
    </row>
    <row r="39" spans="2:7" ht="13.5" thickBot="1">
      <c r="B39" s="35" t="s">
        <v>47</v>
      </c>
      <c r="C39" s="36" t="s">
        <v>48</v>
      </c>
      <c r="D39" s="176">
        <v>6554192.1099999994</v>
      </c>
      <c r="E39" s="228">
        <f>E24+E25+E38</f>
        <v>6177704.7599999998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821530.71019999997</v>
      </c>
      <c r="E44" s="80">
        <v>712193.14659999998</v>
      </c>
    </row>
    <row r="45" spans="2:7" ht="13.5" thickBot="1">
      <c r="B45" s="47" t="s">
        <v>8</v>
      </c>
      <c r="C45" s="88" t="s">
        <v>53</v>
      </c>
      <c r="D45" s="190">
        <v>748177.27795000002</v>
      </c>
      <c r="E45" s="81">
        <v>656111.50682899996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9.9222000000000001</v>
      </c>
      <c r="E47" s="92">
        <v>9.1280999999999999</v>
      </c>
    </row>
    <row r="48" spans="2:7">
      <c r="B48" s="45" t="s">
        <v>8</v>
      </c>
      <c r="C48" s="87" t="s">
        <v>55</v>
      </c>
      <c r="D48" s="189">
        <v>8.5814050000000002</v>
      </c>
      <c r="E48" s="247">
        <v>8.7079029999999999</v>
      </c>
    </row>
    <row r="49" spans="2:5">
      <c r="B49" s="45" t="s">
        <v>10</v>
      </c>
      <c r="C49" s="87" t="s">
        <v>56</v>
      </c>
      <c r="D49" s="189">
        <v>10.188190000000001</v>
      </c>
      <c r="E49" s="247">
        <v>9.4711359999999996</v>
      </c>
    </row>
    <row r="50" spans="2:5" ht="13.5" thickBot="1">
      <c r="B50" s="47" t="s">
        <v>12</v>
      </c>
      <c r="C50" s="88" t="s">
        <v>53</v>
      </c>
      <c r="D50" s="190">
        <v>8.7602130000000002</v>
      </c>
      <c r="E50" s="93">
        <v>9.4156320000000004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6178356.7299999995</v>
      </c>
      <c r="E54" s="56">
        <f>E60+E65</f>
        <v>1.0001055359596045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6171811.96</v>
      </c>
      <c r="E60" s="66">
        <f>D60/E20</f>
        <v>0.99904611822206923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6544.77</v>
      </c>
      <c r="E65" s="62">
        <f>D65/E20</f>
        <v>1.059417737535259E-3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9152.84</v>
      </c>
      <c r="E69" s="56">
        <f>D69/E20</f>
        <v>1.4815923317125308E-3</v>
      </c>
    </row>
    <row r="70" spans="2:5" ht="13.5" thickBot="1">
      <c r="B70" s="42" t="s">
        <v>84</v>
      </c>
      <c r="C70" s="43" t="s">
        <v>85</v>
      </c>
      <c r="D70" s="44">
        <f>E16</f>
        <v>9804.81</v>
      </c>
      <c r="E70" s="56">
        <f>D70/E20</f>
        <v>1.587128291317049E-3</v>
      </c>
    </row>
    <row r="71" spans="2:5">
      <c r="B71" s="42" t="s">
        <v>86</v>
      </c>
      <c r="C71" s="43" t="s">
        <v>87</v>
      </c>
      <c r="D71" s="44">
        <f>D54+D67+D68+D69-D70</f>
        <v>6177704.7599999998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6177704.7599999998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.5703125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9501696.2599999998</v>
      </c>
      <c r="E9" s="27">
        <f>E10+E11+E12+E13</f>
        <v>8133804.6899999995</v>
      </c>
    </row>
    <row r="10" spans="2:5">
      <c r="B10" s="15" t="s">
        <v>6</v>
      </c>
      <c r="C10" s="159" t="s">
        <v>7</v>
      </c>
      <c r="D10" s="17">
        <f>9485284.87+1045.66</f>
        <v>9486330.5299999993</v>
      </c>
      <c r="E10" s="31">
        <f>D60+D65</f>
        <v>8122666.3099999996</v>
      </c>
    </row>
    <row r="11" spans="2:5">
      <c r="B11" s="15" t="s">
        <v>8</v>
      </c>
      <c r="C11" s="159" t="s">
        <v>9</v>
      </c>
      <c r="D11" s="17">
        <v>15000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365.73</v>
      </c>
      <c r="E13" s="31">
        <f>E14</f>
        <v>11138.38</v>
      </c>
    </row>
    <row r="14" spans="2:5">
      <c r="B14" s="15" t="s">
        <v>14</v>
      </c>
      <c r="C14" s="159" t="s">
        <v>15</v>
      </c>
      <c r="D14" s="17">
        <v>365.73</v>
      </c>
      <c r="E14" s="31">
        <v>11138.38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30710.720000000001</v>
      </c>
      <c r="E16" s="27">
        <f>E17+E18+E19</f>
        <v>12865.71</v>
      </c>
    </row>
    <row r="17" spans="2:7">
      <c r="B17" s="15" t="s">
        <v>6</v>
      </c>
      <c r="C17" s="159" t="s">
        <v>15</v>
      </c>
      <c r="D17" s="84">
        <v>30710.720000000001</v>
      </c>
      <c r="E17" s="139">
        <v>12865.71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9470985.5399999991</v>
      </c>
      <c r="E20" s="141">
        <f>E9-E16</f>
        <v>8120938.9799999995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9438669.2999999989</v>
      </c>
      <c r="E24" s="27">
        <f>D20</f>
        <v>9470985.5399999991</v>
      </c>
    </row>
    <row r="25" spans="2:7">
      <c r="B25" s="25" t="s">
        <v>26</v>
      </c>
      <c r="C25" s="26" t="s">
        <v>27</v>
      </c>
      <c r="D25" s="172">
        <v>-1214193.02</v>
      </c>
      <c r="E25" s="242">
        <v>-1351776.47</v>
      </c>
      <c r="F25" s="91"/>
    </row>
    <row r="26" spans="2:7">
      <c r="B26" s="28" t="s">
        <v>28</v>
      </c>
      <c r="C26" s="29" t="s">
        <v>29</v>
      </c>
      <c r="D26" s="174">
        <v>138160.16</v>
      </c>
      <c r="E26" s="243">
        <v>77868.77</v>
      </c>
      <c r="F26" s="91"/>
    </row>
    <row r="27" spans="2:7">
      <c r="B27" s="30" t="s">
        <v>6</v>
      </c>
      <c r="C27" s="16" t="s">
        <v>30</v>
      </c>
      <c r="D27" s="175">
        <v>35859.56</v>
      </c>
      <c r="E27" s="244">
        <v>30642.54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102300.6</v>
      </c>
      <c r="E29" s="244">
        <v>47226.23</v>
      </c>
      <c r="F29" s="91"/>
    </row>
    <row r="30" spans="2:7">
      <c r="B30" s="28" t="s">
        <v>33</v>
      </c>
      <c r="C30" s="32" t="s">
        <v>34</v>
      </c>
      <c r="D30" s="174">
        <v>1352353.18</v>
      </c>
      <c r="E30" s="243">
        <v>1429645.24</v>
      </c>
      <c r="F30" s="91"/>
    </row>
    <row r="31" spans="2:7">
      <c r="B31" s="30" t="s">
        <v>6</v>
      </c>
      <c r="C31" s="16" t="s">
        <v>35</v>
      </c>
      <c r="D31" s="175">
        <v>1274433.6399999999</v>
      </c>
      <c r="E31" s="244">
        <v>1410909.8</v>
      </c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17654.240000000002</v>
      </c>
      <c r="E33" s="244">
        <v>18735.439999999999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60265.3</v>
      </c>
      <c r="E37" s="244"/>
      <c r="G37" s="158"/>
    </row>
    <row r="38" spans="2:7">
      <c r="B38" s="25" t="s">
        <v>45</v>
      </c>
      <c r="C38" s="26" t="s">
        <v>46</v>
      </c>
      <c r="D38" s="172">
        <v>-15603.17</v>
      </c>
      <c r="E38" s="27">
        <v>1729.91</v>
      </c>
    </row>
    <row r="39" spans="2:7" ht="13.5" thickBot="1">
      <c r="B39" s="35" t="s">
        <v>47</v>
      </c>
      <c r="C39" s="36" t="s">
        <v>48</v>
      </c>
      <c r="D39" s="176">
        <v>8208873.1099999994</v>
      </c>
      <c r="E39" s="228">
        <f>E24+E25+E38</f>
        <v>8120938.9799999995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909534.69830000005</v>
      </c>
      <c r="E44" s="80">
        <v>889442.89469999995</v>
      </c>
    </row>
    <row r="45" spans="2:7" ht="13.5" thickBot="1">
      <c r="B45" s="47" t="s">
        <v>8</v>
      </c>
      <c r="C45" s="88" t="s">
        <v>53</v>
      </c>
      <c r="D45" s="190">
        <v>793944.34100400005</v>
      </c>
      <c r="E45" s="81">
        <v>761247.91178099997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10.3775</v>
      </c>
      <c r="E47" s="92">
        <v>10.648199999999999</v>
      </c>
    </row>
    <row r="48" spans="2:7">
      <c r="B48" s="45" t="s">
        <v>8</v>
      </c>
      <c r="C48" s="87" t="s">
        <v>55</v>
      </c>
      <c r="D48" s="189">
        <v>10.222200000000001</v>
      </c>
      <c r="E48" s="247">
        <v>10.422165</v>
      </c>
    </row>
    <row r="49" spans="2:5">
      <c r="B49" s="45" t="s">
        <v>10</v>
      </c>
      <c r="C49" s="87" t="s">
        <v>56</v>
      </c>
      <c r="D49" s="189">
        <v>10.653879999999999</v>
      </c>
      <c r="E49" s="247">
        <v>10.67104</v>
      </c>
    </row>
    <row r="50" spans="2:5" ht="13.5" thickBot="1">
      <c r="B50" s="47" t="s">
        <v>12</v>
      </c>
      <c r="C50" s="88" t="s">
        <v>53</v>
      </c>
      <c r="D50" s="190">
        <v>10.339356</v>
      </c>
      <c r="E50" s="93">
        <v>10.667929000000001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8122666.3099999996</v>
      </c>
      <c r="E54" s="56">
        <f>E60+E65</f>
        <v>1.0002127007731807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8112911.9699999997</v>
      </c>
      <c r="E60" s="66">
        <f>D60/E20</f>
        <v>0.99901156627087473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9754.34</v>
      </c>
      <c r="E65" s="62">
        <f>D65/E20</f>
        <v>1.2011345023060377E-3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11138.38</v>
      </c>
      <c r="E69" s="56">
        <f>D69/E20</f>
        <v>1.3715630701611305E-3</v>
      </c>
    </row>
    <row r="70" spans="2:5" ht="13.5" thickBot="1">
      <c r="B70" s="42" t="s">
        <v>84</v>
      </c>
      <c r="C70" s="43" t="s">
        <v>85</v>
      </c>
      <c r="D70" s="44">
        <f>E16</f>
        <v>12865.71</v>
      </c>
      <c r="E70" s="56">
        <f>D70/E20</f>
        <v>1.5842638433419185E-3</v>
      </c>
    </row>
    <row r="71" spans="2:5">
      <c r="B71" s="42" t="s">
        <v>86</v>
      </c>
      <c r="C71" s="43" t="s">
        <v>87</v>
      </c>
      <c r="D71" s="44">
        <f>D54+D67+D68+D69-D70</f>
        <v>8120938.9799999995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8120938.9799999995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14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A49" sqref="A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.42578125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24917090.66</v>
      </c>
      <c r="E9" s="27">
        <f>E10+E11+E12+E13</f>
        <v>22872195.920000002</v>
      </c>
    </row>
    <row r="10" spans="2:5">
      <c r="B10" s="15" t="s">
        <v>6</v>
      </c>
      <c r="C10" s="159" t="s">
        <v>7</v>
      </c>
      <c r="D10" s="17">
        <f>24886292.89+14444.37</f>
        <v>24900737.260000002</v>
      </c>
      <c r="E10" s="31">
        <f>D60+D65</f>
        <v>22778248.340000004</v>
      </c>
    </row>
    <row r="11" spans="2:5">
      <c r="B11" s="15" t="s">
        <v>8</v>
      </c>
      <c r="C11" s="159" t="s">
        <v>9</v>
      </c>
      <c r="D11" s="17">
        <v>15000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1353.4</v>
      </c>
      <c r="E13" s="31">
        <f>E14</f>
        <v>93947.58</v>
      </c>
    </row>
    <row r="14" spans="2:5">
      <c r="B14" s="15" t="s">
        <v>14</v>
      </c>
      <c r="C14" s="159" t="s">
        <v>15</v>
      </c>
      <c r="D14" s="17">
        <v>1353.4</v>
      </c>
      <c r="E14" s="31">
        <v>93947.58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56810.22</v>
      </c>
      <c r="E16" s="27">
        <f>E17+E18+E19</f>
        <v>86731.25</v>
      </c>
    </row>
    <row r="17" spans="2:7">
      <c r="B17" s="15" t="s">
        <v>6</v>
      </c>
      <c r="C17" s="159" t="s">
        <v>15</v>
      </c>
      <c r="D17" s="84">
        <v>56810.22</v>
      </c>
      <c r="E17" s="139">
        <v>86731.25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24860280.440000001</v>
      </c>
      <c r="E20" s="141">
        <f>E9-E16</f>
        <v>22785464.670000002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27759754.550000001</v>
      </c>
      <c r="E24" s="27">
        <f>D20</f>
        <v>24860280.440000001</v>
      </c>
    </row>
    <row r="25" spans="2:7">
      <c r="B25" s="25" t="s">
        <v>26</v>
      </c>
      <c r="C25" s="26" t="s">
        <v>27</v>
      </c>
      <c r="D25" s="172">
        <v>-2089479.56</v>
      </c>
      <c r="E25" s="242">
        <v>-1845753.82</v>
      </c>
      <c r="F25" s="91"/>
    </row>
    <row r="26" spans="2:7">
      <c r="B26" s="28" t="s">
        <v>28</v>
      </c>
      <c r="C26" s="29" t="s">
        <v>29</v>
      </c>
      <c r="D26" s="174">
        <v>407322.08</v>
      </c>
      <c r="E26" s="243">
        <v>80746.820000000007</v>
      </c>
      <c r="F26" s="91"/>
    </row>
    <row r="27" spans="2:7">
      <c r="B27" s="30" t="s">
        <v>6</v>
      </c>
      <c r="C27" s="16" t="s">
        <v>30</v>
      </c>
      <c r="D27" s="175">
        <v>407322.08</v>
      </c>
      <c r="E27" s="244">
        <v>33089.120000000003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47657.7</v>
      </c>
      <c r="F29" s="91"/>
    </row>
    <row r="30" spans="2:7">
      <c r="B30" s="28" t="s">
        <v>33</v>
      </c>
      <c r="C30" s="32" t="s">
        <v>34</v>
      </c>
      <c r="D30" s="174">
        <v>2496801.64</v>
      </c>
      <c r="E30" s="243">
        <v>1926500.64</v>
      </c>
      <c r="F30" s="91"/>
    </row>
    <row r="31" spans="2:7">
      <c r="B31" s="30" t="s">
        <v>6</v>
      </c>
      <c r="C31" s="16" t="s">
        <v>35</v>
      </c>
      <c r="D31" s="175">
        <v>2373190.04</v>
      </c>
      <c r="E31" s="244">
        <v>1859028.06</v>
      </c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65216.61</v>
      </c>
      <c r="E33" s="244">
        <v>60465.16</v>
      </c>
    </row>
    <row r="34" spans="2:7">
      <c r="B34" s="30" t="s">
        <v>12</v>
      </c>
      <c r="C34" s="16" t="s">
        <v>38</v>
      </c>
      <c r="D34" s="175"/>
      <c r="E34" s="244"/>
      <c r="G34" s="158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58394.99</v>
      </c>
      <c r="E37" s="244">
        <v>7007.42</v>
      </c>
    </row>
    <row r="38" spans="2:7">
      <c r="B38" s="25" t="s">
        <v>45</v>
      </c>
      <c r="C38" s="26" t="s">
        <v>46</v>
      </c>
      <c r="D38" s="172">
        <v>-655825.65</v>
      </c>
      <c r="E38" s="27">
        <v>-229061.95</v>
      </c>
    </row>
    <row r="39" spans="2:7" ht="13.5" thickBot="1">
      <c r="B39" s="35" t="s">
        <v>47</v>
      </c>
      <c r="C39" s="36" t="s">
        <v>48</v>
      </c>
      <c r="D39" s="176">
        <v>25014449.340000004</v>
      </c>
      <c r="E39" s="228">
        <f>E24+E25+E38</f>
        <v>22785464.670000002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2846033.2088000001</v>
      </c>
      <c r="E44" s="80">
        <v>2512844.2977999998</v>
      </c>
    </row>
    <row r="45" spans="2:7" ht="13.5" thickBot="1">
      <c r="B45" s="47" t="s">
        <v>8</v>
      </c>
      <c r="C45" s="88" t="s">
        <v>53</v>
      </c>
      <c r="D45" s="190">
        <v>2629762.2424659999</v>
      </c>
      <c r="E45" s="81">
        <v>2325238.176835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9.7538</v>
      </c>
      <c r="E47" s="92">
        <v>9.8933</v>
      </c>
    </row>
    <row r="48" spans="2:7">
      <c r="B48" s="45" t="s">
        <v>8</v>
      </c>
      <c r="C48" s="87" t="s">
        <v>55</v>
      </c>
      <c r="D48" s="189">
        <v>9.4589680000000005</v>
      </c>
      <c r="E48" s="247">
        <v>9.701117</v>
      </c>
    </row>
    <row r="49" spans="2:5">
      <c r="B49" s="45" t="s">
        <v>10</v>
      </c>
      <c r="C49" s="87" t="s">
        <v>56</v>
      </c>
      <c r="D49" s="189">
        <v>9.8353509999999993</v>
      </c>
      <c r="E49" s="247">
        <v>9.9669209999999993</v>
      </c>
    </row>
    <row r="50" spans="2:5" ht="13.5" thickBot="1">
      <c r="B50" s="47" t="s">
        <v>12</v>
      </c>
      <c r="C50" s="88" t="s">
        <v>53</v>
      </c>
      <c r="D50" s="190">
        <v>9.5120570000000004</v>
      </c>
      <c r="E50" s="93">
        <v>9.7991960000000002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22778248.340000004</v>
      </c>
      <c r="E54" s="56">
        <f>E60+E65</f>
        <v>0.99968329239256193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22762116.920000002</v>
      </c>
      <c r="E60" s="66">
        <f>D60/E20</f>
        <v>0.99897532263053912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16131.42</v>
      </c>
      <c r="E65" s="62">
        <f>D65/E20</f>
        <v>7.0796976202285185E-4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93947.58</v>
      </c>
      <c r="E69" s="56">
        <f>D69/E20</f>
        <v>4.1231364539031801E-3</v>
      </c>
    </row>
    <row r="70" spans="2:5" ht="13.5" thickBot="1">
      <c r="B70" s="42" t="s">
        <v>84</v>
      </c>
      <c r="C70" s="43" t="s">
        <v>85</v>
      </c>
      <c r="D70" s="44">
        <f>E16</f>
        <v>86731.25</v>
      </c>
      <c r="E70" s="56">
        <f>D70/E20</f>
        <v>3.8064288464651264E-3</v>
      </c>
    </row>
    <row r="71" spans="2:5">
      <c r="B71" s="42" t="s">
        <v>86</v>
      </c>
      <c r="C71" s="43" t="s">
        <v>87</v>
      </c>
      <c r="D71" s="44">
        <f>D54+D67+D68+D69-D70</f>
        <v>22785464.670000002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22785464.670000002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115.xml><?xml version="1.0" encoding="utf-8"?>
<worksheet xmlns="http://schemas.openxmlformats.org/spreadsheetml/2006/main" xmlns:r="http://schemas.openxmlformats.org/officeDocument/2006/relationships">
  <dimension ref="A1:G78"/>
  <sheetViews>
    <sheetView topLeftCell="A17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10202413.170000002</v>
      </c>
      <c r="E9" s="27">
        <f>E10+E11+E12+E13</f>
        <v>9282604.5799999982</v>
      </c>
    </row>
    <row r="10" spans="2:5">
      <c r="B10" s="15" t="s">
        <v>6</v>
      </c>
      <c r="C10" s="159" t="s">
        <v>7</v>
      </c>
      <c r="D10" s="17">
        <v>10201961.960000001</v>
      </c>
      <c r="E10" s="31">
        <f>D60+D65</f>
        <v>9264427.8999999985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451.21</v>
      </c>
      <c r="E13" s="31">
        <f>E14</f>
        <v>18176.68</v>
      </c>
    </row>
    <row r="14" spans="2:5">
      <c r="B14" s="15" t="s">
        <v>14</v>
      </c>
      <c r="C14" s="159" t="s">
        <v>15</v>
      </c>
      <c r="D14" s="17">
        <v>451.21</v>
      </c>
      <c r="E14" s="31">
        <v>18176.68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16951.560000000001</v>
      </c>
      <c r="E16" s="27">
        <f>E17+E18+E19</f>
        <v>14670.68</v>
      </c>
    </row>
    <row r="17" spans="2:7">
      <c r="B17" s="15" t="s">
        <v>6</v>
      </c>
      <c r="C17" s="159" t="s">
        <v>15</v>
      </c>
      <c r="D17" s="84">
        <v>16951.560000000001</v>
      </c>
      <c r="E17" s="139">
        <v>14670.68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10185461.610000001</v>
      </c>
      <c r="E20" s="141">
        <f>E9-E16</f>
        <v>9267933.8999999985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13198402.689999999</v>
      </c>
      <c r="E24" s="27">
        <f>D20</f>
        <v>10185461.610000001</v>
      </c>
    </row>
    <row r="25" spans="2:7">
      <c r="B25" s="25" t="s">
        <v>26</v>
      </c>
      <c r="C25" s="26" t="s">
        <v>27</v>
      </c>
      <c r="D25" s="172">
        <v>-2382354.77</v>
      </c>
      <c r="E25" s="242">
        <v>-665022.31000000006</v>
      </c>
      <c r="F25" s="91"/>
    </row>
    <row r="26" spans="2:7">
      <c r="B26" s="28" t="s">
        <v>28</v>
      </c>
      <c r="C26" s="29" t="s">
        <v>29</v>
      </c>
      <c r="D26" s="174">
        <v>22764.78</v>
      </c>
      <c r="E26" s="243">
        <v>23998.560000000001</v>
      </c>
    </row>
    <row r="27" spans="2:7">
      <c r="B27" s="30" t="s">
        <v>6</v>
      </c>
      <c r="C27" s="16" t="s">
        <v>30</v>
      </c>
      <c r="D27" s="175">
        <v>22764.78</v>
      </c>
      <c r="E27" s="244">
        <v>23998.560000000001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2405119.5499999998</v>
      </c>
      <c r="E30" s="243">
        <v>689020.87</v>
      </c>
      <c r="F30" s="91"/>
    </row>
    <row r="31" spans="2:7">
      <c r="B31" s="30" t="s">
        <v>6</v>
      </c>
      <c r="C31" s="16" t="s">
        <v>35</v>
      </c>
      <c r="D31" s="175">
        <v>2130461.81</v>
      </c>
      <c r="E31" s="244">
        <v>598243.87</v>
      </c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25956.98</v>
      </c>
      <c r="E33" s="244">
        <v>26441.17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248700.76</v>
      </c>
      <c r="E37" s="244">
        <v>64335.83</v>
      </c>
      <c r="F37" s="91"/>
      <c r="G37" s="158"/>
    </row>
    <row r="38" spans="2:7">
      <c r="B38" s="25" t="s">
        <v>45</v>
      </c>
      <c r="C38" s="26" t="s">
        <v>46</v>
      </c>
      <c r="D38" s="172">
        <v>-324953.86</v>
      </c>
      <c r="E38" s="27">
        <v>-252505.4</v>
      </c>
    </row>
    <row r="39" spans="2:7" ht="13.5" thickBot="1">
      <c r="B39" s="35" t="s">
        <v>47</v>
      </c>
      <c r="C39" s="36" t="s">
        <v>48</v>
      </c>
      <c r="D39" s="176">
        <v>10491094.060000001</v>
      </c>
      <c r="E39" s="228">
        <f>E24+E25+E38</f>
        <v>9267933.9000000004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1290519.6129999999</v>
      </c>
      <c r="E44" s="80">
        <v>1018437.6344</v>
      </c>
    </row>
    <row r="45" spans="2:7" ht="13.5" thickBot="1">
      <c r="B45" s="47" t="s">
        <v>8</v>
      </c>
      <c r="C45" s="88" t="s">
        <v>53</v>
      </c>
      <c r="D45" s="190">
        <v>1057017.916457</v>
      </c>
      <c r="E45" s="81">
        <v>949994.73974999995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10.2272</v>
      </c>
      <c r="E47" s="92">
        <v>10.001099999999999</v>
      </c>
    </row>
    <row r="48" spans="2:7">
      <c r="B48" s="45" t="s">
        <v>8</v>
      </c>
      <c r="C48" s="87" t="s">
        <v>55</v>
      </c>
      <c r="D48" s="189">
        <v>9.8747600000000002</v>
      </c>
      <c r="E48" s="247">
        <v>9.5157450000000008</v>
      </c>
    </row>
    <row r="49" spans="2:5">
      <c r="B49" s="45" t="s">
        <v>10</v>
      </c>
      <c r="C49" s="87" t="s">
        <v>56</v>
      </c>
      <c r="D49" s="189">
        <v>10.381729999999999</v>
      </c>
      <c r="E49" s="247">
        <v>10.018333</v>
      </c>
    </row>
    <row r="50" spans="2:5" ht="13.5" thickBot="1">
      <c r="B50" s="47" t="s">
        <v>12</v>
      </c>
      <c r="C50" s="88" t="s">
        <v>53</v>
      </c>
      <c r="D50" s="190">
        <v>9.9251810000000003</v>
      </c>
      <c r="E50" s="93">
        <v>9.7557740000000006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9264427.8999999985</v>
      </c>
      <c r="E54" s="56">
        <f>E60+E65</f>
        <v>0.99962170640858805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9258132.7899999991</v>
      </c>
      <c r="E60" s="66">
        <f>D60/E20</f>
        <v>0.99894247087800236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6295.11</v>
      </c>
      <c r="E65" s="62">
        <f>D65/E20</f>
        <v>6.7923553058573294E-4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18176.68</v>
      </c>
      <c r="E69" s="56">
        <f>D69/E20</f>
        <v>1.9612440265677771E-3</v>
      </c>
    </row>
    <row r="70" spans="2:5" ht="13.5" thickBot="1">
      <c r="B70" s="42" t="s">
        <v>84</v>
      </c>
      <c r="C70" s="43" t="s">
        <v>85</v>
      </c>
      <c r="D70" s="44">
        <f>E16</f>
        <v>14670.68</v>
      </c>
      <c r="E70" s="56">
        <f>D70/E20</f>
        <v>1.5829504351557798E-3</v>
      </c>
    </row>
    <row r="71" spans="2:5">
      <c r="B71" s="42" t="s">
        <v>86</v>
      </c>
      <c r="C71" s="43" t="s">
        <v>87</v>
      </c>
      <c r="D71" s="44">
        <f>D54+D67+D68+D69-D70</f>
        <v>9267933.8999999985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9267933.8999999985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6.710937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D10+D11+D13</f>
        <v>20144644.439999998</v>
      </c>
      <c r="E9" s="27">
        <f>E10+E11+E13</f>
        <v>18275274.010000002</v>
      </c>
    </row>
    <row r="10" spans="2:5">
      <c r="B10" s="15" t="s">
        <v>6</v>
      </c>
      <c r="C10" s="159" t="s">
        <v>7</v>
      </c>
      <c r="D10" s="17">
        <v>20124325.989999998</v>
      </c>
      <c r="E10" s="31">
        <f>D60+D65</f>
        <v>18237740.870000001</v>
      </c>
    </row>
    <row r="11" spans="2:5">
      <c r="B11" s="15" t="s">
        <v>8</v>
      </c>
      <c r="C11" s="159" t="s">
        <v>9</v>
      </c>
      <c r="D11" s="17">
        <v>20000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318.45</v>
      </c>
      <c r="E13" s="31">
        <f>E14</f>
        <v>37533.14</v>
      </c>
    </row>
    <row r="14" spans="2:5">
      <c r="B14" s="15" t="s">
        <v>14</v>
      </c>
      <c r="C14" s="159" t="s">
        <v>15</v>
      </c>
      <c r="D14" s="17">
        <v>318.45</v>
      </c>
      <c r="E14" s="31">
        <v>37533.14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</f>
        <v>52904.47</v>
      </c>
      <c r="E16" s="27">
        <f>E17</f>
        <v>34092.449999999997</v>
      </c>
    </row>
    <row r="17" spans="2:7">
      <c r="B17" s="15" t="s">
        <v>6</v>
      </c>
      <c r="C17" s="159" t="s">
        <v>15</v>
      </c>
      <c r="D17" s="84">
        <v>52904.47</v>
      </c>
      <c r="E17" s="139">
        <v>34092.449999999997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20091739.969999999</v>
      </c>
      <c r="E20" s="141">
        <f>E9-E16</f>
        <v>18241181.560000002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>
        <v>13784590.029999999</v>
      </c>
      <c r="E24" s="27">
        <f>D20</f>
        <v>20091739.969999999</v>
      </c>
    </row>
    <row r="25" spans="2:7">
      <c r="B25" s="25" t="s">
        <v>26</v>
      </c>
      <c r="C25" s="26" t="s">
        <v>27</v>
      </c>
      <c r="D25" s="142">
        <v>1502340.2999999998</v>
      </c>
      <c r="E25" s="242">
        <v>-2244554.5299999998</v>
      </c>
      <c r="F25" s="91"/>
    </row>
    <row r="26" spans="2:7">
      <c r="B26" s="28" t="s">
        <v>28</v>
      </c>
      <c r="C26" s="29" t="s">
        <v>29</v>
      </c>
      <c r="D26" s="143">
        <v>4677655</v>
      </c>
      <c r="E26" s="243">
        <v>77492.259999999995</v>
      </c>
      <c r="F26" s="91"/>
      <c r="G26" s="158"/>
    </row>
    <row r="27" spans="2:7">
      <c r="B27" s="30" t="s">
        <v>6</v>
      </c>
      <c r="C27" s="16" t="s">
        <v>30</v>
      </c>
      <c r="D27" s="144">
        <v>4283938.37</v>
      </c>
      <c r="E27" s="244">
        <v>46613.75</v>
      </c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>
        <v>393716.63</v>
      </c>
      <c r="E29" s="244">
        <v>30878.51</v>
      </c>
      <c r="F29" s="91"/>
    </row>
    <row r="30" spans="2:7">
      <c r="B30" s="28" t="s">
        <v>33</v>
      </c>
      <c r="C30" s="32" t="s">
        <v>34</v>
      </c>
      <c r="D30" s="143">
        <v>3175314.7</v>
      </c>
      <c r="E30" s="243">
        <v>2322046.79</v>
      </c>
      <c r="F30" s="91"/>
    </row>
    <row r="31" spans="2:7">
      <c r="B31" s="30" t="s">
        <v>6</v>
      </c>
      <c r="C31" s="16" t="s">
        <v>35</v>
      </c>
      <c r="D31" s="144">
        <v>2871859.68</v>
      </c>
      <c r="E31" s="244">
        <v>2302027.36</v>
      </c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>
        <v>13318.7</v>
      </c>
      <c r="E33" s="244">
        <v>20019.43</v>
      </c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/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>
        <v>290136.32000000001</v>
      </c>
      <c r="E37" s="244"/>
    </row>
    <row r="38" spans="2:7">
      <c r="B38" s="25" t="s">
        <v>45</v>
      </c>
      <c r="C38" s="26" t="s">
        <v>46</v>
      </c>
      <c r="D38" s="142">
        <v>-201647.18</v>
      </c>
      <c r="E38" s="27">
        <v>393996.12</v>
      </c>
      <c r="G38" s="158"/>
    </row>
    <row r="39" spans="2:7" ht="13.5" thickBot="1">
      <c r="B39" s="35" t="s">
        <v>47</v>
      </c>
      <c r="C39" s="36" t="s">
        <v>48</v>
      </c>
      <c r="D39" s="145">
        <v>15085283.149999999</v>
      </c>
      <c r="E39" s="228">
        <f>E24+E25+E38</f>
        <v>18241181.559999999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>
        <v>1332947.2212</v>
      </c>
      <c r="E44" s="149">
        <v>1953323.8798</v>
      </c>
    </row>
    <row r="45" spans="2:7" ht="13.5" thickBot="1">
      <c r="B45" s="47" t="s">
        <v>8</v>
      </c>
      <c r="C45" s="48" t="s">
        <v>53</v>
      </c>
      <c r="D45" s="150">
        <v>1473690.8663840001</v>
      </c>
      <c r="E45" s="151">
        <v>1735838.543016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>
        <v>10.3414</v>
      </c>
      <c r="E47" s="289">
        <v>10.2859</v>
      </c>
    </row>
    <row r="48" spans="2:7">
      <c r="B48" s="45" t="s">
        <v>8</v>
      </c>
      <c r="C48" s="46" t="s">
        <v>55</v>
      </c>
      <c r="D48" s="148">
        <v>10.168150000000001</v>
      </c>
      <c r="E48" s="247">
        <v>10.221139000000001</v>
      </c>
    </row>
    <row r="49" spans="2:5">
      <c r="B49" s="45" t="s">
        <v>10</v>
      </c>
      <c r="C49" s="46" t="s">
        <v>56</v>
      </c>
      <c r="D49" s="148">
        <v>10.58887</v>
      </c>
      <c r="E49" s="247">
        <v>10.510650999999999</v>
      </c>
    </row>
    <row r="50" spans="2:5" ht="13.5" thickBot="1">
      <c r="B50" s="47" t="s">
        <v>12</v>
      </c>
      <c r="C50" s="48" t="s">
        <v>53</v>
      </c>
      <c r="D50" s="150">
        <v>10.236395999999999</v>
      </c>
      <c r="E50" s="290">
        <v>10.508570000000001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18237740.870000001</v>
      </c>
      <c r="E54" s="56">
        <f>E60+E65</f>
        <v>0.99981137789848284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18223075.02</v>
      </c>
      <c r="E60" s="66">
        <f>D60/E20</f>
        <v>0.99900738118633126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14665.85</v>
      </c>
      <c r="E65" s="62">
        <f>D65/E20</f>
        <v>8.0399671215157834E-4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37533.14</v>
      </c>
      <c r="E69" s="156">
        <f>D69/E20</f>
        <v>2.0576046500356193E-3</v>
      </c>
    </row>
    <row r="70" spans="2:5" ht="13.5" thickBot="1">
      <c r="B70" s="42" t="s">
        <v>84</v>
      </c>
      <c r="C70" s="43" t="s">
        <v>85</v>
      </c>
      <c r="D70" s="44">
        <f>E16</f>
        <v>34092.449999999997</v>
      </c>
      <c r="E70" s="157">
        <f>D70/E20</f>
        <v>1.8689825485186384E-3</v>
      </c>
    </row>
    <row r="71" spans="2:5">
      <c r="B71" s="42" t="s">
        <v>86</v>
      </c>
      <c r="C71" s="43" t="s">
        <v>87</v>
      </c>
      <c r="D71" s="44">
        <f>D54+D68+D69-D70</f>
        <v>18241181.560000002</v>
      </c>
      <c r="E71" s="75">
        <f>E54+E68+E69-E70</f>
        <v>0.99999999999999989</v>
      </c>
    </row>
    <row r="72" spans="2:5">
      <c r="B72" s="45" t="s">
        <v>6</v>
      </c>
      <c r="C72" s="46" t="s">
        <v>88</v>
      </c>
      <c r="D72" s="61">
        <f>D71</f>
        <v>18241181.560000002</v>
      </c>
      <c r="E72" s="62">
        <f>E71</f>
        <v>0.99999999999999989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5" max="16383" man="1"/>
  </rowBreaks>
</worksheet>
</file>

<file path=xl/worksheets/sheet1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2" workbookViewId="0">
      <selection activeCell="E50" sqref="E50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216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E10+E11+E13</f>
        <v>11675.28</v>
      </c>
    </row>
    <row r="10" spans="2:5">
      <c r="B10" s="15" t="s">
        <v>6</v>
      </c>
      <c r="C10" s="159" t="s">
        <v>7</v>
      </c>
      <c r="D10" s="17"/>
      <c r="E10" s="31">
        <v>11675.28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11675.28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/>
      <c r="E24" s="27"/>
    </row>
    <row r="25" spans="2:7">
      <c r="B25" s="25" t="s">
        <v>26</v>
      </c>
      <c r="C25" s="26" t="s">
        <v>27</v>
      </c>
      <c r="D25" s="142"/>
      <c r="E25" s="242">
        <v>12003.31</v>
      </c>
      <c r="F25" s="91"/>
    </row>
    <row r="26" spans="2:7">
      <c r="B26" s="28" t="s">
        <v>28</v>
      </c>
      <c r="C26" s="29" t="s">
        <v>29</v>
      </c>
      <c r="D26" s="143"/>
      <c r="E26" s="243">
        <v>12003.31</v>
      </c>
      <c r="G26" s="158"/>
    </row>
    <row r="27" spans="2:7">
      <c r="B27" s="30" t="s">
        <v>6</v>
      </c>
      <c r="C27" s="16" t="s">
        <v>30</v>
      </c>
      <c r="D27" s="144"/>
      <c r="E27" s="244"/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>
        <v>12003.31</v>
      </c>
    </row>
    <row r="30" spans="2:7">
      <c r="B30" s="28" t="s">
        <v>33</v>
      </c>
      <c r="C30" s="32" t="s">
        <v>34</v>
      </c>
      <c r="D30" s="143"/>
      <c r="E30" s="243"/>
      <c r="F30" s="91"/>
    </row>
    <row r="31" spans="2:7">
      <c r="B31" s="30" t="s">
        <v>6</v>
      </c>
      <c r="C31" s="16" t="s">
        <v>35</v>
      </c>
      <c r="D31" s="144"/>
      <c r="E31" s="244"/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/>
      <c r="E33" s="244"/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/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/>
      <c r="E37" s="244"/>
    </row>
    <row r="38" spans="2:7">
      <c r="B38" s="25" t="s">
        <v>45</v>
      </c>
      <c r="C38" s="26" t="s">
        <v>46</v>
      </c>
      <c r="D38" s="142"/>
      <c r="E38" s="27">
        <v>-328.03</v>
      </c>
      <c r="G38" s="158"/>
    </row>
    <row r="39" spans="2:7" ht="13.5" thickBot="1">
      <c r="B39" s="35" t="s">
        <v>47</v>
      </c>
      <c r="C39" s="36" t="s">
        <v>48</v>
      </c>
      <c r="D39" s="145"/>
      <c r="E39" s="228">
        <f>E24+E25+E38</f>
        <v>11675.279999999999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/>
      <c r="E44" s="149"/>
    </row>
    <row r="45" spans="2:7" ht="13.5" thickBot="1">
      <c r="B45" s="47" t="s">
        <v>8</v>
      </c>
      <c r="C45" s="48" t="s">
        <v>53</v>
      </c>
      <c r="D45" s="150"/>
      <c r="E45" s="151">
        <v>69.678229999999999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/>
      <c r="E47" s="289"/>
    </row>
    <row r="48" spans="2:7">
      <c r="B48" s="45" t="s">
        <v>8</v>
      </c>
      <c r="C48" s="46" t="s">
        <v>55</v>
      </c>
      <c r="D48" s="148"/>
      <c r="E48" s="247">
        <v>162.68</v>
      </c>
    </row>
    <row r="49" spans="2:5">
      <c r="B49" s="45" t="s">
        <v>10</v>
      </c>
      <c r="C49" s="46" t="s">
        <v>56</v>
      </c>
      <c r="D49" s="148"/>
      <c r="E49" s="247">
        <v>180.26</v>
      </c>
    </row>
    <row r="50" spans="2:5" ht="13.5" thickBot="1">
      <c r="B50" s="47" t="s">
        <v>12</v>
      </c>
      <c r="C50" s="48" t="s">
        <v>53</v>
      </c>
      <c r="D50" s="150"/>
      <c r="E50" s="290">
        <v>167.56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11675.28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11675.28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1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157">
        <f>D70/E20</f>
        <v>0</v>
      </c>
    </row>
    <row r="71" spans="2:5">
      <c r="B71" s="42" t="s">
        <v>86</v>
      </c>
      <c r="C71" s="43" t="s">
        <v>87</v>
      </c>
      <c r="D71" s="44">
        <f>D54+D68+D69-D70</f>
        <v>11675.28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11675.28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6" workbookViewId="0">
      <selection activeCell="E49" sqref="E49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201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E10+E11+E13</f>
        <v>4062.02</v>
      </c>
    </row>
    <row r="10" spans="2:5">
      <c r="B10" s="15" t="s">
        <v>6</v>
      </c>
      <c r="C10" s="159" t="s">
        <v>7</v>
      </c>
      <c r="D10" s="17"/>
      <c r="E10" s="31">
        <v>4062.02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4062.02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/>
      <c r="E24" s="27"/>
    </row>
    <row r="25" spans="2:7">
      <c r="B25" s="25" t="s">
        <v>26</v>
      </c>
      <c r="C25" s="26" t="s">
        <v>27</v>
      </c>
      <c r="D25" s="142"/>
      <c r="E25" s="242">
        <v>4000.0899999999997</v>
      </c>
      <c r="F25" s="91"/>
    </row>
    <row r="26" spans="2:7">
      <c r="B26" s="28" t="s">
        <v>28</v>
      </c>
      <c r="C26" s="29" t="s">
        <v>29</v>
      </c>
      <c r="D26" s="143"/>
      <c r="E26" s="243">
        <v>4001.1</v>
      </c>
      <c r="G26" s="158"/>
    </row>
    <row r="27" spans="2:7">
      <c r="B27" s="30" t="s">
        <v>6</v>
      </c>
      <c r="C27" s="16" t="s">
        <v>30</v>
      </c>
      <c r="D27" s="144"/>
      <c r="E27" s="244"/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>
        <v>4001.1</v>
      </c>
    </row>
    <row r="30" spans="2:7">
      <c r="B30" s="28" t="s">
        <v>33</v>
      </c>
      <c r="C30" s="32" t="s">
        <v>34</v>
      </c>
      <c r="D30" s="143"/>
      <c r="E30" s="243">
        <v>1.01</v>
      </c>
      <c r="F30" s="91"/>
    </row>
    <row r="31" spans="2:7">
      <c r="B31" s="30" t="s">
        <v>6</v>
      </c>
      <c r="C31" s="16" t="s">
        <v>35</v>
      </c>
      <c r="D31" s="144"/>
      <c r="E31" s="244"/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/>
      <c r="E33" s="244">
        <v>1.01</v>
      </c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/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/>
      <c r="E37" s="244"/>
    </row>
    <row r="38" spans="2:7">
      <c r="B38" s="25" t="s">
        <v>45</v>
      </c>
      <c r="C38" s="26" t="s">
        <v>46</v>
      </c>
      <c r="D38" s="142"/>
      <c r="E38" s="27">
        <v>61.93</v>
      </c>
      <c r="G38" s="158"/>
    </row>
    <row r="39" spans="2:7" ht="13.5" thickBot="1">
      <c r="B39" s="35" t="s">
        <v>47</v>
      </c>
      <c r="C39" s="36" t="s">
        <v>48</v>
      </c>
      <c r="D39" s="145"/>
      <c r="E39" s="228">
        <f>E24+E25+E38</f>
        <v>4062.0199999999995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/>
      <c r="E44" s="149"/>
    </row>
    <row r="45" spans="2:7" ht="13.5" thickBot="1">
      <c r="B45" s="47" t="s">
        <v>8</v>
      </c>
      <c r="C45" s="48" t="s">
        <v>53</v>
      </c>
      <c r="D45" s="150"/>
      <c r="E45" s="151">
        <v>67.722980000000007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/>
      <c r="E47" s="289"/>
    </row>
    <row r="48" spans="2:7">
      <c r="B48" s="45" t="s">
        <v>8</v>
      </c>
      <c r="C48" s="46" t="s">
        <v>55</v>
      </c>
      <c r="D48" s="148"/>
      <c r="E48" s="247">
        <v>56.19</v>
      </c>
    </row>
    <row r="49" spans="2:5">
      <c r="B49" s="45" t="s">
        <v>10</v>
      </c>
      <c r="C49" s="46" t="s">
        <v>56</v>
      </c>
      <c r="D49" s="148"/>
      <c r="E49" s="247">
        <v>62.81</v>
      </c>
    </row>
    <row r="50" spans="2:5" ht="13.5" thickBot="1">
      <c r="B50" s="47" t="s">
        <v>12</v>
      </c>
      <c r="C50" s="48" t="s">
        <v>53</v>
      </c>
      <c r="D50" s="150"/>
      <c r="E50" s="290">
        <v>59.98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4062.02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4062.02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1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157">
        <f>D70/E20</f>
        <v>0</v>
      </c>
    </row>
    <row r="71" spans="2:5">
      <c r="B71" s="42" t="s">
        <v>86</v>
      </c>
      <c r="C71" s="43" t="s">
        <v>87</v>
      </c>
      <c r="D71" s="44">
        <f>D54+D68+D69-D70</f>
        <v>4062.02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4062.02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5" workbookViewId="0">
      <selection activeCell="E49" sqref="E49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202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E10+E11+E13</f>
        <v>200563.17</v>
      </c>
    </row>
    <row r="10" spans="2:5">
      <c r="B10" s="15" t="s">
        <v>6</v>
      </c>
      <c r="C10" s="159" t="s">
        <v>7</v>
      </c>
      <c r="D10" s="17"/>
      <c r="E10" s="31">
        <v>200563.17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200563.17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/>
      <c r="E24" s="27"/>
    </row>
    <row r="25" spans="2:7">
      <c r="B25" s="25" t="s">
        <v>26</v>
      </c>
      <c r="C25" s="26" t="s">
        <v>27</v>
      </c>
      <c r="D25" s="142"/>
      <c r="E25" s="242">
        <v>200000</v>
      </c>
      <c r="F25" s="91"/>
    </row>
    <row r="26" spans="2:7">
      <c r="B26" s="28" t="s">
        <v>28</v>
      </c>
      <c r="C26" s="29" t="s">
        <v>29</v>
      </c>
      <c r="D26" s="143"/>
      <c r="E26" s="243">
        <v>200000</v>
      </c>
      <c r="G26" s="158"/>
    </row>
    <row r="27" spans="2:7">
      <c r="B27" s="30" t="s">
        <v>6</v>
      </c>
      <c r="C27" s="16" t="s">
        <v>30</v>
      </c>
      <c r="D27" s="144"/>
      <c r="E27" s="244">
        <v>200000</v>
      </c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/>
    </row>
    <row r="30" spans="2:7">
      <c r="B30" s="28" t="s">
        <v>33</v>
      </c>
      <c r="C30" s="32" t="s">
        <v>34</v>
      </c>
      <c r="D30" s="143"/>
      <c r="E30" s="243"/>
      <c r="F30" s="91"/>
    </row>
    <row r="31" spans="2:7">
      <c r="B31" s="30" t="s">
        <v>6</v>
      </c>
      <c r="C31" s="16" t="s">
        <v>35</v>
      </c>
      <c r="D31" s="144"/>
      <c r="E31" s="244"/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/>
      <c r="E33" s="244"/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/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/>
      <c r="E37" s="244"/>
    </row>
    <row r="38" spans="2:7">
      <c r="B38" s="25" t="s">
        <v>45</v>
      </c>
      <c r="C38" s="26" t="s">
        <v>46</v>
      </c>
      <c r="D38" s="142"/>
      <c r="E38" s="27">
        <v>563.16999999999996</v>
      </c>
      <c r="G38" s="158"/>
    </row>
    <row r="39" spans="2:7" ht="13.5" thickBot="1">
      <c r="B39" s="35" t="s">
        <v>47</v>
      </c>
      <c r="C39" s="36" t="s">
        <v>48</v>
      </c>
      <c r="D39" s="145"/>
      <c r="E39" s="228">
        <f>E24+E25+E38</f>
        <v>200563.17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/>
      <c r="E44" s="149"/>
    </row>
    <row r="45" spans="2:7" ht="13.5" thickBot="1">
      <c r="B45" s="47" t="s">
        <v>8</v>
      </c>
      <c r="C45" s="48" t="s">
        <v>53</v>
      </c>
      <c r="D45" s="150"/>
      <c r="E45" s="151">
        <v>2448.5798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/>
      <c r="E47" s="289"/>
    </row>
    <row r="48" spans="2:7">
      <c r="B48" s="45" t="s">
        <v>8</v>
      </c>
      <c r="C48" s="46" t="s">
        <v>55</v>
      </c>
      <c r="D48" s="148"/>
      <c r="E48" s="247">
        <v>79.38</v>
      </c>
    </row>
    <row r="49" spans="2:5">
      <c r="B49" s="45" t="s">
        <v>10</v>
      </c>
      <c r="C49" s="46" t="s">
        <v>56</v>
      </c>
      <c r="D49" s="148"/>
      <c r="E49" s="247">
        <v>86.89</v>
      </c>
    </row>
    <row r="50" spans="2:5" ht="13.5" thickBot="1">
      <c r="B50" s="47" t="s">
        <v>12</v>
      </c>
      <c r="C50" s="48" t="s">
        <v>53</v>
      </c>
      <c r="D50" s="150"/>
      <c r="E50" s="290">
        <v>81.91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200563.17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200563.17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1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157">
        <f>D70/E20</f>
        <v>0</v>
      </c>
    </row>
    <row r="71" spans="2:5">
      <c r="B71" s="42" t="s">
        <v>86</v>
      </c>
      <c r="C71" s="43" t="s">
        <v>87</v>
      </c>
      <c r="D71" s="44">
        <f>D54+D68+D69-D70</f>
        <v>200563.17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200563.17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opLeftCell="A16" workbookViewId="0">
      <selection activeCell="B2" sqref="B2:E74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style="78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1514.74</v>
      </c>
    </row>
    <row r="10" spans="2:5">
      <c r="B10" s="15" t="s">
        <v>6</v>
      </c>
      <c r="C10" s="159" t="s">
        <v>7</v>
      </c>
      <c r="D10" s="17"/>
      <c r="E10" s="31">
        <v>560.54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>
        <f>E14</f>
        <v>954.2</v>
      </c>
    </row>
    <row r="14" spans="2:5">
      <c r="B14" s="15" t="s">
        <v>14</v>
      </c>
      <c r="C14" s="159" t="s">
        <v>15</v>
      </c>
      <c r="D14" s="17"/>
      <c r="E14" s="31">
        <v>954.2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>
        <f>E17+E18+E19</f>
        <v>230.35</v>
      </c>
    </row>
    <row r="17" spans="2:7">
      <c r="B17" s="15" t="s">
        <v>6</v>
      </c>
      <c r="C17" s="159" t="s">
        <v>15</v>
      </c>
      <c r="D17" s="84"/>
      <c r="E17" s="139">
        <v>230.35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1284.3900000000001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1284.3900000000001</v>
      </c>
      <c r="F25" s="91"/>
    </row>
    <row r="26" spans="2:7">
      <c r="B26" s="28" t="s">
        <v>28</v>
      </c>
      <c r="C26" s="29" t="s">
        <v>29</v>
      </c>
      <c r="D26" s="174"/>
      <c r="E26" s="243">
        <v>1321.61</v>
      </c>
      <c r="F26" s="91"/>
    </row>
    <row r="27" spans="2:7">
      <c r="B27" s="30" t="s">
        <v>6</v>
      </c>
      <c r="C27" s="16" t="s">
        <v>30</v>
      </c>
      <c r="D27" s="175"/>
      <c r="E27" s="244">
        <v>1321.61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  <c r="G29" s="158"/>
    </row>
    <row r="30" spans="2:7">
      <c r="B30" s="28" t="s">
        <v>33</v>
      </c>
      <c r="C30" s="32" t="s">
        <v>34</v>
      </c>
      <c r="D30" s="174"/>
      <c r="E30" s="243">
        <v>37.22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/>
      <c r="E33" s="244">
        <v>37.22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/>
      <c r="E37" s="244"/>
    </row>
    <row r="38" spans="2:8">
      <c r="B38" s="25" t="s">
        <v>45</v>
      </c>
      <c r="C38" s="26" t="s">
        <v>46</v>
      </c>
      <c r="D38" s="172"/>
      <c r="E38" s="27"/>
    </row>
    <row r="39" spans="2:8" ht="13.5" thickBot="1">
      <c r="B39" s="35" t="s">
        <v>47</v>
      </c>
      <c r="C39" s="36" t="s">
        <v>48</v>
      </c>
      <c r="D39" s="176"/>
      <c r="E39" s="228">
        <f>E24+E25+E38</f>
        <v>1284.3900000000001</v>
      </c>
      <c r="F39" s="170"/>
    </row>
    <row r="40" spans="2:8" ht="13.5" thickBot="1">
      <c r="B40" s="37"/>
      <c r="C40" s="38"/>
      <c r="D40" s="186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1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189"/>
      <c r="E44" s="80"/>
    </row>
    <row r="45" spans="2:8" ht="13.5" thickBot="1">
      <c r="B45" s="47" t="s">
        <v>8</v>
      </c>
      <c r="C45" s="88" t="s">
        <v>53</v>
      </c>
      <c r="D45" s="190"/>
      <c r="E45" s="227">
        <v>128.51009999999999</v>
      </c>
      <c r="G45" s="158"/>
    </row>
    <row r="46" spans="2:8">
      <c r="B46" s="42" t="s">
        <v>33</v>
      </c>
      <c r="C46" s="86" t="s">
        <v>54</v>
      </c>
      <c r="D46" s="191"/>
      <c r="E46" s="83"/>
    </row>
    <row r="47" spans="2:8">
      <c r="B47" s="45" t="s">
        <v>6</v>
      </c>
      <c r="C47" s="87" t="s">
        <v>52</v>
      </c>
      <c r="D47" s="189"/>
      <c r="E47" s="92"/>
      <c r="H47" s="158"/>
    </row>
    <row r="48" spans="2:8">
      <c r="B48" s="45" t="s">
        <v>8</v>
      </c>
      <c r="C48" s="87" t="s">
        <v>55</v>
      </c>
      <c r="D48" s="189"/>
      <c r="E48" s="247">
        <v>9.9945000000000004</v>
      </c>
    </row>
    <row r="49" spans="2:8">
      <c r="B49" s="45" t="s">
        <v>10</v>
      </c>
      <c r="C49" s="87" t="s">
        <v>56</v>
      </c>
      <c r="D49" s="189"/>
      <c r="E49" s="247">
        <v>10</v>
      </c>
    </row>
    <row r="50" spans="2:8" ht="13.5" thickBot="1">
      <c r="B50" s="47" t="s">
        <v>12</v>
      </c>
      <c r="C50" s="88" t="s">
        <v>53</v>
      </c>
      <c r="D50" s="190"/>
      <c r="E50" s="245">
        <v>9.9945499387910992</v>
      </c>
      <c r="H50" s="158"/>
    </row>
    <row r="51" spans="2:8" ht="13.5" thickBot="1">
      <c r="B51" s="37"/>
      <c r="C51" s="38"/>
      <c r="D51" s="39"/>
      <c r="E51" s="39"/>
    </row>
    <row r="52" spans="2:8" ht="16.5" thickBot="1">
      <c r="B52" s="49"/>
      <c r="C52" s="50" t="s">
        <v>57</v>
      </c>
      <c r="D52" s="51"/>
      <c r="E52" s="8"/>
    </row>
    <row r="53" spans="2:8" ht="23.25" thickBot="1">
      <c r="B53" s="298" t="s">
        <v>58</v>
      </c>
      <c r="C53" s="299"/>
      <c r="D53" s="52" t="s">
        <v>59</v>
      </c>
      <c r="E53" s="53" t="s">
        <v>60</v>
      </c>
    </row>
    <row r="54" spans="2:8" ht="13.5" thickBot="1">
      <c r="B54" s="54" t="s">
        <v>28</v>
      </c>
      <c r="C54" s="43" t="s">
        <v>61</v>
      </c>
      <c r="D54" s="55">
        <f>SUM(D55:D66)</f>
        <v>560.54</v>
      </c>
      <c r="E54" s="56">
        <f>E60</f>
        <v>0.43642507338113806</v>
      </c>
    </row>
    <row r="55" spans="2:8" ht="25.5">
      <c r="B55" s="57" t="s">
        <v>6</v>
      </c>
      <c r="C55" s="58" t="s">
        <v>62</v>
      </c>
      <c r="D55" s="59">
        <v>0</v>
      </c>
      <c r="E55" s="60">
        <v>0</v>
      </c>
    </row>
    <row r="56" spans="2:8" ht="25.5">
      <c r="B56" s="45" t="s">
        <v>8</v>
      </c>
      <c r="C56" s="46" t="s">
        <v>63</v>
      </c>
      <c r="D56" s="61">
        <v>0</v>
      </c>
      <c r="E56" s="62">
        <v>0</v>
      </c>
    </row>
    <row r="57" spans="2:8">
      <c r="B57" s="45" t="s">
        <v>10</v>
      </c>
      <c r="C57" s="46" t="s">
        <v>64</v>
      </c>
      <c r="D57" s="61">
        <v>0</v>
      </c>
      <c r="E57" s="62">
        <v>0</v>
      </c>
    </row>
    <row r="58" spans="2:8">
      <c r="B58" s="45" t="s">
        <v>12</v>
      </c>
      <c r="C58" s="46" t="s">
        <v>65</v>
      </c>
      <c r="D58" s="61">
        <v>0</v>
      </c>
      <c r="E58" s="62">
        <v>0</v>
      </c>
    </row>
    <row r="59" spans="2:8">
      <c r="B59" s="45" t="s">
        <v>39</v>
      </c>
      <c r="C59" s="46" t="s">
        <v>66</v>
      </c>
      <c r="D59" s="61">
        <v>0</v>
      </c>
      <c r="E59" s="62">
        <v>0</v>
      </c>
    </row>
    <row r="60" spans="2:8">
      <c r="B60" s="63" t="s">
        <v>41</v>
      </c>
      <c r="C60" s="64" t="s">
        <v>67</v>
      </c>
      <c r="D60" s="65">
        <f>E10</f>
        <v>560.54</v>
      </c>
      <c r="E60" s="66">
        <f>D60/E20</f>
        <v>0.43642507338113806</v>
      </c>
    </row>
    <row r="61" spans="2:8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8">
      <c r="B62" s="63" t="s">
        <v>69</v>
      </c>
      <c r="C62" s="64" t="s">
        <v>70</v>
      </c>
      <c r="D62" s="65">
        <v>0</v>
      </c>
      <c r="E62" s="66">
        <v>0</v>
      </c>
    </row>
    <row r="63" spans="2:8">
      <c r="B63" s="45" t="s">
        <v>71</v>
      </c>
      <c r="C63" s="46" t="s">
        <v>72</v>
      </c>
      <c r="D63" s="61">
        <v>0</v>
      </c>
      <c r="E63" s="62">
        <v>0</v>
      </c>
    </row>
    <row r="64" spans="2:8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954.2</v>
      </c>
      <c r="E69" s="56">
        <f>D69/E20</f>
        <v>0.74292076394241624</v>
      </c>
    </row>
    <row r="70" spans="2:5" ht="13.5" thickBot="1">
      <c r="B70" s="42" t="s">
        <v>84</v>
      </c>
      <c r="C70" s="43" t="s">
        <v>85</v>
      </c>
      <c r="D70" s="44">
        <f>E16</f>
        <v>230.35</v>
      </c>
      <c r="E70" s="56">
        <f>D70/E20</f>
        <v>0.17934583732355436</v>
      </c>
    </row>
    <row r="71" spans="2:5">
      <c r="B71" s="42" t="s">
        <v>86</v>
      </c>
      <c r="C71" s="43" t="s">
        <v>87</v>
      </c>
      <c r="D71" s="44">
        <f>D54+D69-D70</f>
        <v>1284.3900000000001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1284.3900000000001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2" zoomScaleNormal="100" workbookViewId="0">
      <selection activeCell="E49" sqref="E49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203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E10+E11+E13</f>
        <v>11806.74</v>
      </c>
    </row>
    <row r="10" spans="2:5">
      <c r="B10" s="15" t="s">
        <v>6</v>
      </c>
      <c r="C10" s="159" t="s">
        <v>7</v>
      </c>
      <c r="D10" s="17"/>
      <c r="E10" s="31">
        <v>11806.74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11806.74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/>
      <c r="E24" s="27"/>
    </row>
    <row r="25" spans="2:7">
      <c r="B25" s="25" t="s">
        <v>26</v>
      </c>
      <c r="C25" s="26" t="s">
        <v>27</v>
      </c>
      <c r="D25" s="142"/>
      <c r="E25" s="242">
        <v>11978.72</v>
      </c>
      <c r="F25" s="91"/>
    </row>
    <row r="26" spans="2:7">
      <c r="B26" s="28" t="s">
        <v>28</v>
      </c>
      <c r="C26" s="29" t="s">
        <v>29</v>
      </c>
      <c r="D26" s="143"/>
      <c r="E26" s="243">
        <v>12003.31</v>
      </c>
      <c r="G26" s="158"/>
    </row>
    <row r="27" spans="2:7">
      <c r="B27" s="30" t="s">
        <v>6</v>
      </c>
      <c r="C27" s="16" t="s">
        <v>30</v>
      </c>
      <c r="D27" s="144"/>
      <c r="E27" s="244"/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>
        <v>12003.31</v>
      </c>
    </row>
    <row r="30" spans="2:7">
      <c r="B30" s="28" t="s">
        <v>33</v>
      </c>
      <c r="C30" s="32" t="s">
        <v>34</v>
      </c>
      <c r="D30" s="143"/>
      <c r="E30" s="243">
        <v>24.590000000000003</v>
      </c>
      <c r="F30" s="91"/>
    </row>
    <row r="31" spans="2:7">
      <c r="B31" s="30" t="s">
        <v>6</v>
      </c>
      <c r="C31" s="16" t="s">
        <v>35</v>
      </c>
      <c r="D31" s="144"/>
      <c r="E31" s="244"/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/>
      <c r="E33" s="244">
        <v>6.17</v>
      </c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>
        <v>18.420000000000002</v>
      </c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/>
      <c r="E37" s="244"/>
    </row>
    <row r="38" spans="2:7">
      <c r="B38" s="25" t="s">
        <v>45</v>
      </c>
      <c r="C38" s="26" t="s">
        <v>46</v>
      </c>
      <c r="D38" s="142"/>
      <c r="E38" s="27">
        <v>-171.98</v>
      </c>
      <c r="G38" s="158"/>
    </row>
    <row r="39" spans="2:7" ht="13.5" thickBot="1">
      <c r="B39" s="35" t="s">
        <v>47</v>
      </c>
      <c r="C39" s="36" t="s">
        <v>48</v>
      </c>
      <c r="D39" s="145"/>
      <c r="E39" s="228">
        <f>E24+E25+E38</f>
        <v>11806.74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/>
      <c r="E44" s="149"/>
    </row>
    <row r="45" spans="2:7" ht="13.5" thickBot="1">
      <c r="B45" s="47" t="s">
        <v>8</v>
      </c>
      <c r="C45" s="48" t="s">
        <v>53</v>
      </c>
      <c r="D45" s="150"/>
      <c r="E45" s="151">
        <v>115.94559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/>
      <c r="E47" s="289"/>
    </row>
    <row r="48" spans="2:7">
      <c r="B48" s="45" t="s">
        <v>8</v>
      </c>
      <c r="C48" s="46" t="s">
        <v>55</v>
      </c>
      <c r="D48" s="148"/>
      <c r="E48" s="247">
        <v>101.23</v>
      </c>
    </row>
    <row r="49" spans="2:5">
      <c r="B49" s="45" t="s">
        <v>10</v>
      </c>
      <c r="C49" s="46" t="s">
        <v>56</v>
      </c>
      <c r="D49" s="148"/>
      <c r="E49" s="247">
        <v>103.81</v>
      </c>
    </row>
    <row r="50" spans="2:5" ht="13.5" thickBot="1">
      <c r="B50" s="47" t="s">
        <v>12</v>
      </c>
      <c r="C50" s="48" t="s">
        <v>53</v>
      </c>
      <c r="D50" s="150"/>
      <c r="E50" s="290">
        <v>101.83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11806.74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11806.74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1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157">
        <f>D70/E20</f>
        <v>0</v>
      </c>
    </row>
    <row r="71" spans="2:5">
      <c r="B71" s="42" t="s">
        <v>86</v>
      </c>
      <c r="C71" s="43" t="s">
        <v>87</v>
      </c>
      <c r="D71" s="44">
        <f>D54+D68+D69-D70</f>
        <v>11806.74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11806.74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2" workbookViewId="0">
      <selection activeCell="A48" sqref="A48"/>
    </sheetView>
  </sheetViews>
  <sheetFormatPr defaultRowHeight="12.75"/>
  <cols>
    <col min="1" max="1" width="12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204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E10+E11+E13</f>
        <v>261171.62</v>
      </c>
    </row>
    <row r="10" spans="2:5">
      <c r="B10" s="15" t="s">
        <v>6</v>
      </c>
      <c r="C10" s="159" t="s">
        <v>7</v>
      </c>
      <c r="D10" s="17"/>
      <c r="E10" s="31">
        <v>261171.62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261171.62</v>
      </c>
      <c r="F20" s="23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/>
      <c r="E24" s="27"/>
    </row>
    <row r="25" spans="2:7">
      <c r="B25" s="25" t="s">
        <v>26</v>
      </c>
      <c r="C25" s="26" t="s">
        <v>27</v>
      </c>
      <c r="D25" s="142"/>
      <c r="E25" s="242">
        <v>259707.21</v>
      </c>
      <c r="F25" s="91"/>
    </row>
    <row r="26" spans="2:7">
      <c r="B26" s="28" t="s">
        <v>28</v>
      </c>
      <c r="C26" s="29" t="s">
        <v>29</v>
      </c>
      <c r="D26" s="143"/>
      <c r="E26" s="243">
        <v>260499.98</v>
      </c>
      <c r="G26" s="158"/>
    </row>
    <row r="27" spans="2:7">
      <c r="B27" s="30" t="s">
        <v>6</v>
      </c>
      <c r="C27" s="16" t="s">
        <v>30</v>
      </c>
      <c r="D27" s="144"/>
      <c r="E27" s="244">
        <v>260499.98</v>
      </c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/>
    </row>
    <row r="30" spans="2:7">
      <c r="B30" s="28" t="s">
        <v>33</v>
      </c>
      <c r="C30" s="32" t="s">
        <v>34</v>
      </c>
      <c r="D30" s="143"/>
      <c r="E30" s="243">
        <v>792.77</v>
      </c>
      <c r="F30" s="91"/>
    </row>
    <row r="31" spans="2:7">
      <c r="B31" s="30" t="s">
        <v>6</v>
      </c>
      <c r="C31" s="16" t="s">
        <v>35</v>
      </c>
      <c r="D31" s="144"/>
      <c r="E31" s="244"/>
      <c r="G31" s="158"/>
    </row>
    <row r="32" spans="2:7">
      <c r="B32" s="30" t="s">
        <v>8</v>
      </c>
      <c r="C32" s="16" t="s">
        <v>36</v>
      </c>
      <c r="D32" s="144"/>
      <c r="E32" s="244"/>
      <c r="G32" s="158"/>
    </row>
    <row r="33" spans="2:7">
      <c r="B33" s="30" t="s">
        <v>10</v>
      </c>
      <c r="C33" s="16" t="s">
        <v>37</v>
      </c>
      <c r="D33" s="144"/>
      <c r="E33" s="244">
        <v>19.04</v>
      </c>
    </row>
    <row r="34" spans="2:7">
      <c r="B34" s="30" t="s">
        <v>12</v>
      </c>
      <c r="C34" s="16" t="s">
        <v>38</v>
      </c>
      <c r="D34" s="144"/>
      <c r="E34" s="244"/>
      <c r="G34" s="158"/>
    </row>
    <row r="35" spans="2:7" ht="25.5">
      <c r="B35" s="30" t="s">
        <v>39</v>
      </c>
      <c r="C35" s="16" t="s">
        <v>40</v>
      </c>
      <c r="D35" s="144"/>
      <c r="E35" s="244">
        <v>773.73</v>
      </c>
      <c r="G35" s="158"/>
    </row>
    <row r="36" spans="2:7">
      <c r="B36" s="30" t="s">
        <v>41</v>
      </c>
      <c r="C36" s="16" t="s">
        <v>42</v>
      </c>
      <c r="D36" s="144"/>
      <c r="E36" s="244"/>
      <c r="G36" s="158"/>
    </row>
    <row r="37" spans="2:7" ht="13.5" thickBot="1">
      <c r="B37" s="33" t="s">
        <v>43</v>
      </c>
      <c r="C37" s="34" t="s">
        <v>44</v>
      </c>
      <c r="D37" s="144"/>
      <c r="E37" s="244"/>
    </row>
    <row r="38" spans="2:7">
      <c r="B38" s="25" t="s">
        <v>45</v>
      </c>
      <c r="C38" s="26" t="s">
        <v>46</v>
      </c>
      <c r="D38" s="142"/>
      <c r="E38" s="27">
        <v>1464.41</v>
      </c>
      <c r="G38" s="158"/>
    </row>
    <row r="39" spans="2:7" ht="13.5" thickBot="1">
      <c r="B39" s="35" t="s">
        <v>47</v>
      </c>
      <c r="C39" s="36" t="s">
        <v>48</v>
      </c>
      <c r="D39" s="145"/>
      <c r="E39" s="228">
        <f>E24+E25+E38</f>
        <v>261171.62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/>
      <c r="E44" s="149"/>
    </row>
    <row r="45" spans="2:7" ht="13.5" thickBot="1">
      <c r="B45" s="47" t="s">
        <v>8</v>
      </c>
      <c r="C45" s="48" t="s">
        <v>53</v>
      </c>
      <c r="D45" s="150"/>
      <c r="E45" s="151">
        <v>1948.0243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/>
      <c r="E47" s="289"/>
    </row>
    <row r="48" spans="2:7">
      <c r="B48" s="45" t="s">
        <v>8</v>
      </c>
      <c r="C48" s="46" t="s">
        <v>55</v>
      </c>
      <c r="D48" s="148"/>
      <c r="E48" s="247">
        <v>132.31</v>
      </c>
    </row>
    <row r="49" spans="2:5">
      <c r="B49" s="45" t="s">
        <v>10</v>
      </c>
      <c r="C49" s="46" t="s">
        <v>56</v>
      </c>
      <c r="D49" s="148"/>
      <c r="E49" s="247">
        <v>134.07</v>
      </c>
    </row>
    <row r="50" spans="2:5" ht="13.5" thickBot="1">
      <c r="B50" s="47" t="s">
        <v>12</v>
      </c>
      <c r="C50" s="48" t="s">
        <v>53</v>
      </c>
      <c r="D50" s="150"/>
      <c r="E50" s="290">
        <v>134.07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D60+D65</f>
        <v>261171.62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261171.62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75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1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157">
        <f>D70/E20</f>
        <v>0</v>
      </c>
    </row>
    <row r="71" spans="2:5">
      <c r="B71" s="42" t="s">
        <v>86</v>
      </c>
      <c r="C71" s="43" t="s">
        <v>87</v>
      </c>
      <c r="D71" s="44">
        <f>D54+D68+D69-D70</f>
        <v>261171.62</v>
      </c>
      <c r="E71" s="75">
        <f>E54+E68+E69-E70</f>
        <v>1</v>
      </c>
    </row>
    <row r="72" spans="2:5">
      <c r="B72" s="45" t="s">
        <v>6</v>
      </c>
      <c r="C72" s="46" t="s">
        <v>88</v>
      </c>
      <c r="D72" s="61">
        <f>D71</f>
        <v>261171.62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K33"/>
  <sheetViews>
    <sheetView zoomScaleNormal="100" workbookViewId="0">
      <selection activeCell="K47" sqref="K47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7" width="16" bestFit="1" customWidth="1"/>
    <col min="8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94"/>
      <c r="B1" s="95"/>
      <c r="C1" s="95" t="s">
        <v>155</v>
      </c>
      <c r="D1" s="96"/>
      <c r="E1" s="96"/>
      <c r="F1" s="96"/>
      <c r="G1" s="96"/>
      <c r="H1" s="95"/>
      <c r="I1" s="95"/>
      <c r="J1" s="94"/>
    </row>
    <row r="2" spans="1:10">
      <c r="A2" s="94"/>
      <c r="B2" s="95"/>
      <c r="C2" s="95" t="s">
        <v>156</v>
      </c>
      <c r="D2" s="96"/>
      <c r="E2" s="96"/>
      <c r="F2" s="96"/>
      <c r="G2" s="96"/>
      <c r="H2" s="95"/>
      <c r="I2" s="95"/>
      <c r="J2" s="94"/>
    </row>
    <row r="3" spans="1:10">
      <c r="A3" s="94"/>
      <c r="B3" s="95"/>
      <c r="C3" s="95" t="s">
        <v>157</v>
      </c>
      <c r="D3" s="96"/>
      <c r="E3" s="96"/>
      <c r="F3" s="96"/>
      <c r="G3" s="96"/>
      <c r="H3" s="95"/>
      <c r="I3" s="95"/>
      <c r="J3" s="94"/>
    </row>
    <row r="4" spans="1:10">
      <c r="A4" s="94"/>
      <c r="B4" s="95"/>
      <c r="C4" s="95" t="s">
        <v>158</v>
      </c>
      <c r="D4" s="96"/>
      <c r="E4" s="96"/>
      <c r="F4" s="96"/>
      <c r="G4" s="96"/>
      <c r="H4" s="95"/>
      <c r="I4" s="95"/>
      <c r="J4" s="94"/>
    </row>
    <row r="5" spans="1:10">
      <c r="A5" s="94"/>
      <c r="B5" s="95"/>
      <c r="C5" s="95" t="s">
        <v>223</v>
      </c>
      <c r="D5" s="96"/>
      <c r="E5" s="96"/>
      <c r="F5" s="96"/>
      <c r="G5" s="96"/>
      <c r="H5" s="95"/>
      <c r="I5" s="95"/>
      <c r="J5" s="94"/>
    </row>
    <row r="6" spans="1:10" ht="13.5" thickBot="1">
      <c r="A6" s="94"/>
      <c r="B6" s="95"/>
      <c r="C6" s="95"/>
      <c r="D6" s="96"/>
      <c r="E6" s="96"/>
      <c r="F6" s="96"/>
      <c r="G6" s="96"/>
      <c r="H6" s="95"/>
      <c r="I6" s="95"/>
      <c r="J6" s="94"/>
    </row>
    <row r="7" spans="1:10">
      <c r="A7" s="94"/>
      <c r="B7" s="97"/>
      <c r="C7" s="98"/>
      <c r="D7" s="99"/>
      <c r="E7" s="100"/>
      <c r="F7" s="101"/>
      <c r="G7" s="101"/>
      <c r="H7" s="102"/>
      <c r="I7" s="102"/>
      <c r="J7" s="94"/>
    </row>
    <row r="8" spans="1:10">
      <c r="A8" s="94"/>
      <c r="B8" s="103"/>
      <c r="C8" s="104"/>
      <c r="D8" s="105"/>
      <c r="E8" s="106"/>
      <c r="F8" s="101"/>
      <c r="G8" s="101"/>
      <c r="H8" s="102"/>
      <c r="I8" s="102"/>
      <c r="J8" s="94"/>
    </row>
    <row r="9" spans="1:10">
      <c r="A9" s="94"/>
      <c r="B9" s="103"/>
      <c r="C9" s="104"/>
      <c r="D9" s="105" t="s">
        <v>221</v>
      </c>
      <c r="E9" s="106" t="s">
        <v>195</v>
      </c>
      <c r="F9" s="101"/>
      <c r="G9" s="101"/>
      <c r="H9" s="102"/>
      <c r="I9" s="102"/>
      <c r="J9" s="94"/>
    </row>
    <row r="10" spans="1:10" ht="13.5" thickBot="1">
      <c r="A10" s="94"/>
      <c r="B10" s="107"/>
      <c r="C10" s="108"/>
      <c r="D10" s="109"/>
      <c r="E10" s="110"/>
      <c r="F10" s="101"/>
      <c r="G10" s="101"/>
      <c r="H10" s="102"/>
      <c r="I10" s="102"/>
      <c r="J10" s="94"/>
    </row>
    <row r="11" spans="1:10">
      <c r="A11" s="94"/>
      <c r="B11" s="103"/>
      <c r="C11" s="104"/>
      <c r="D11" s="105"/>
      <c r="E11" s="106"/>
      <c r="F11" s="101"/>
      <c r="G11" s="101"/>
      <c r="H11" s="102"/>
      <c r="I11" s="102"/>
      <c r="J11" s="94"/>
    </row>
    <row r="12" spans="1:10">
      <c r="A12" s="94"/>
      <c r="B12" s="103"/>
      <c r="C12" s="104"/>
      <c r="D12" s="111"/>
      <c r="E12" s="112"/>
      <c r="F12" s="101"/>
      <c r="G12" s="101"/>
      <c r="H12" s="102"/>
      <c r="I12" s="102"/>
      <c r="J12" s="94"/>
    </row>
    <row r="13" spans="1:10">
      <c r="A13" s="94"/>
      <c r="B13" s="113" t="s">
        <v>159</v>
      </c>
      <c r="C13" s="114"/>
      <c r="D13" s="115">
        <v>145103785.21000001</v>
      </c>
      <c r="E13" s="116">
        <v>239866254.93000001</v>
      </c>
      <c r="F13" s="101"/>
      <c r="G13" s="101"/>
      <c r="I13" s="101"/>
      <c r="J13" s="94"/>
    </row>
    <row r="14" spans="1:10">
      <c r="A14" s="94"/>
      <c r="B14" s="113"/>
      <c r="C14" s="114"/>
      <c r="D14" s="117"/>
      <c r="E14" s="118"/>
      <c r="F14" s="101"/>
      <c r="G14" s="119"/>
      <c r="H14" s="101"/>
      <c r="I14" s="120"/>
      <c r="J14" s="94"/>
    </row>
    <row r="15" spans="1:10">
      <c r="A15" s="94"/>
      <c r="B15" s="113"/>
      <c r="C15" s="114"/>
      <c r="D15" s="117"/>
      <c r="E15" s="118"/>
      <c r="F15" s="101"/>
      <c r="G15" s="119"/>
      <c r="H15" s="102"/>
      <c r="I15" s="101"/>
      <c r="J15" s="94"/>
    </row>
    <row r="16" spans="1:10" ht="13.5" thickBot="1">
      <c r="A16" s="94"/>
      <c r="B16" s="113"/>
      <c r="C16" s="114"/>
      <c r="D16" s="117"/>
      <c r="E16" s="118"/>
      <c r="F16" s="101"/>
      <c r="G16" s="101"/>
      <c r="I16" s="120"/>
      <c r="J16" s="94"/>
    </row>
    <row r="17" spans="1:11">
      <c r="A17" s="94"/>
      <c r="B17" s="121"/>
      <c r="C17" s="122"/>
      <c r="D17" s="123"/>
      <c r="E17" s="124"/>
      <c r="F17" s="94"/>
      <c r="G17" s="221"/>
      <c r="H17" s="94"/>
      <c r="I17" s="94"/>
      <c r="J17" s="94"/>
    </row>
    <row r="18" spans="1:11">
      <c r="A18" s="94"/>
      <c r="B18" s="113" t="s">
        <v>160</v>
      </c>
      <c r="C18" s="114"/>
      <c r="D18" s="294">
        <f>SUM('Fundusz Gwarantowany:Quercus OK'!D33)</f>
        <v>21896549.41</v>
      </c>
      <c r="E18" s="295">
        <f>SUM('Fundusz Gwarantowany:Quercus OK'!E33)</f>
        <v>19033230.169999998</v>
      </c>
      <c r="F18" s="94"/>
      <c r="G18" s="222"/>
      <c r="H18" s="217"/>
      <c r="I18" s="218"/>
      <c r="J18" s="217"/>
      <c r="K18" s="158"/>
    </row>
    <row r="19" spans="1:11">
      <c r="A19" s="94"/>
      <c r="B19" s="113"/>
      <c r="C19" s="114"/>
      <c r="D19" s="117"/>
      <c r="E19" s="118"/>
      <c r="F19" s="94"/>
      <c r="G19" s="222"/>
      <c r="H19" s="94"/>
      <c r="I19" s="218"/>
      <c r="J19" s="94"/>
    </row>
    <row r="20" spans="1:11" ht="13.5" thickBot="1">
      <c r="A20" s="94"/>
      <c r="B20" s="125"/>
      <c r="C20" s="126"/>
      <c r="D20" s="127"/>
      <c r="E20" s="128"/>
      <c r="F20" s="94"/>
      <c r="G20" s="94"/>
      <c r="H20" s="94"/>
      <c r="I20" s="94"/>
      <c r="J20" s="94"/>
    </row>
    <row r="21" spans="1:11">
      <c r="A21" s="94"/>
      <c r="B21" s="113"/>
      <c r="C21" s="114"/>
      <c r="D21" s="117"/>
      <c r="E21" s="118"/>
      <c r="F21" s="94"/>
      <c r="G21" s="94"/>
      <c r="H21" s="94"/>
      <c r="I21" s="94"/>
      <c r="J21" s="94"/>
    </row>
    <row r="22" spans="1:11">
      <c r="A22" s="94"/>
      <c r="B22" s="113"/>
      <c r="C22" s="114"/>
      <c r="D22" s="117"/>
      <c r="E22" s="118"/>
      <c r="F22" s="94"/>
      <c r="G22" s="94"/>
      <c r="H22" s="94"/>
      <c r="I22" s="219"/>
      <c r="J22" s="94"/>
    </row>
    <row r="23" spans="1:11">
      <c r="A23" s="94"/>
      <c r="B23" s="113" t="s">
        <v>161</v>
      </c>
      <c r="C23" s="114"/>
      <c r="D23" s="117">
        <f>D13-D18</f>
        <v>123207235.80000001</v>
      </c>
      <c r="E23" s="118">
        <f>E13-E18</f>
        <v>220833024.76000002</v>
      </c>
      <c r="F23" s="94"/>
      <c r="G23" s="94"/>
      <c r="H23" s="94"/>
      <c r="I23" s="218"/>
      <c r="J23" s="218"/>
      <c r="K23" s="220"/>
    </row>
    <row r="24" spans="1:11">
      <c r="A24" s="94"/>
      <c r="B24" s="103"/>
      <c r="C24" s="104"/>
      <c r="D24" s="111"/>
      <c r="E24" s="112"/>
      <c r="F24" s="94"/>
      <c r="G24" s="94"/>
      <c r="H24" s="94"/>
      <c r="I24" s="218"/>
      <c r="J24" s="218"/>
      <c r="K24" s="220"/>
    </row>
    <row r="25" spans="1:11">
      <c r="A25" s="94"/>
      <c r="B25" s="103"/>
      <c r="C25" s="104"/>
      <c r="D25" s="111"/>
      <c r="E25" s="112"/>
      <c r="F25" s="94"/>
      <c r="G25" s="94"/>
      <c r="H25" s="94"/>
      <c r="I25" s="94"/>
      <c r="J25" s="94"/>
    </row>
    <row r="26" spans="1:11" ht="13.5" thickBot="1">
      <c r="A26" s="94"/>
      <c r="B26" s="107"/>
      <c r="C26" s="108"/>
      <c r="D26" s="129"/>
      <c r="E26" s="130"/>
      <c r="F26" s="94"/>
      <c r="G26" s="94"/>
      <c r="H26" s="94"/>
      <c r="I26" s="94"/>
      <c r="J26" s="94"/>
    </row>
    <row r="30" spans="1:11">
      <c r="H30" s="220"/>
      <c r="I30" s="220"/>
      <c r="J30" s="158"/>
    </row>
    <row r="31" spans="1:11">
      <c r="H31" s="220"/>
      <c r="I31" s="220"/>
    </row>
    <row r="32" spans="1:11">
      <c r="H32" s="220"/>
      <c r="I32" s="220"/>
    </row>
    <row r="33" spans="8:8">
      <c r="H33" s="158"/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opLeftCell="A16" workbookViewId="0">
      <selection activeCell="B2" sqref="B2:E74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style="78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1510.32</v>
      </c>
    </row>
    <row r="10" spans="2:5">
      <c r="B10" s="15" t="s">
        <v>6</v>
      </c>
      <c r="C10" s="159" t="s">
        <v>7</v>
      </c>
      <c r="D10" s="17"/>
      <c r="E10" s="31">
        <v>1499.01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>
        <f>E14</f>
        <v>11.31</v>
      </c>
    </row>
    <row r="14" spans="2:5">
      <c r="B14" s="15" t="s">
        <v>14</v>
      </c>
      <c r="C14" s="159" t="s">
        <v>15</v>
      </c>
      <c r="D14" s="17"/>
      <c r="E14" s="31">
        <v>11.31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>
        <f>E17+E18+E19</f>
        <v>115.45</v>
      </c>
    </row>
    <row r="17" spans="2:7">
      <c r="B17" s="15" t="s">
        <v>6</v>
      </c>
      <c r="C17" s="159" t="s">
        <v>15</v>
      </c>
      <c r="D17" s="84"/>
      <c r="E17" s="139">
        <v>115.45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1394.87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1394.87</v>
      </c>
      <c r="F25" s="91"/>
    </row>
    <row r="26" spans="2:7">
      <c r="B26" s="28" t="s">
        <v>28</v>
      </c>
      <c r="C26" s="29" t="s">
        <v>29</v>
      </c>
      <c r="D26" s="174"/>
      <c r="E26" s="243">
        <v>1408.33</v>
      </c>
      <c r="F26" s="91"/>
    </row>
    <row r="27" spans="2:7">
      <c r="B27" s="30" t="s">
        <v>6</v>
      </c>
      <c r="C27" s="16" t="s">
        <v>30</v>
      </c>
      <c r="D27" s="175"/>
      <c r="E27" s="244">
        <v>1408.33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  <c r="G29" s="158"/>
    </row>
    <row r="30" spans="2:7">
      <c r="B30" s="28" t="s">
        <v>33</v>
      </c>
      <c r="C30" s="32" t="s">
        <v>34</v>
      </c>
      <c r="D30" s="174"/>
      <c r="E30" s="243">
        <v>13.46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/>
      <c r="E33" s="244">
        <v>13.46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/>
      <c r="E37" s="244"/>
    </row>
    <row r="38" spans="2:8">
      <c r="B38" s="25" t="s">
        <v>45</v>
      </c>
      <c r="C38" s="26" t="s">
        <v>46</v>
      </c>
      <c r="D38" s="172"/>
      <c r="E38" s="27"/>
    </row>
    <row r="39" spans="2:8" ht="13.5" thickBot="1">
      <c r="B39" s="35" t="s">
        <v>47</v>
      </c>
      <c r="C39" s="36" t="s">
        <v>48</v>
      </c>
      <c r="D39" s="176"/>
      <c r="E39" s="228">
        <f>E24+E25+E38</f>
        <v>1394.87</v>
      </c>
      <c r="F39" s="170"/>
    </row>
    <row r="40" spans="2:8" ht="13.5" thickBot="1">
      <c r="B40" s="37"/>
      <c r="C40" s="38"/>
      <c r="D40" s="186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1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189"/>
      <c r="E44" s="80"/>
    </row>
    <row r="45" spans="2:8" ht="13.5" thickBot="1">
      <c r="B45" s="47" t="s">
        <v>8</v>
      </c>
      <c r="C45" s="88" t="s">
        <v>53</v>
      </c>
      <c r="D45" s="190"/>
      <c r="E45" s="227">
        <v>139.39330000000001</v>
      </c>
      <c r="G45" s="158"/>
    </row>
    <row r="46" spans="2:8">
      <c r="B46" s="42" t="s">
        <v>33</v>
      </c>
      <c r="C46" s="86" t="s">
        <v>54</v>
      </c>
      <c r="D46" s="191"/>
      <c r="E46" s="83"/>
    </row>
    <row r="47" spans="2:8">
      <c r="B47" s="45" t="s">
        <v>6</v>
      </c>
      <c r="C47" s="87" t="s">
        <v>52</v>
      </c>
      <c r="D47" s="189"/>
      <c r="E47" s="92"/>
      <c r="H47" s="158"/>
    </row>
    <row r="48" spans="2:8">
      <c r="B48" s="45" t="s">
        <v>8</v>
      </c>
      <c r="C48" s="87" t="s">
        <v>55</v>
      </c>
      <c r="D48" s="189"/>
      <c r="E48" s="291">
        <v>9.9996000000000009</v>
      </c>
    </row>
    <row r="49" spans="2:8">
      <c r="B49" s="45" t="s">
        <v>10</v>
      </c>
      <c r="C49" s="87" t="s">
        <v>56</v>
      </c>
      <c r="D49" s="189"/>
      <c r="E49" s="291">
        <v>10.0067</v>
      </c>
    </row>
    <row r="50" spans="2:8" ht="13.5" thickBot="1">
      <c r="B50" s="47" t="s">
        <v>12</v>
      </c>
      <c r="C50" s="88" t="s">
        <v>53</v>
      </c>
      <c r="D50" s="190"/>
      <c r="E50" s="245">
        <v>10.006687480995501</v>
      </c>
      <c r="H50" s="158"/>
    </row>
    <row r="51" spans="2:8" ht="13.5" thickBot="1">
      <c r="B51" s="37"/>
      <c r="C51" s="38"/>
      <c r="D51" s="39"/>
      <c r="E51" s="39"/>
    </row>
    <row r="52" spans="2:8" ht="16.5" thickBot="1">
      <c r="B52" s="49"/>
      <c r="C52" s="50" t="s">
        <v>57</v>
      </c>
      <c r="D52" s="51"/>
      <c r="E52" s="8"/>
    </row>
    <row r="53" spans="2:8" ht="23.25" thickBot="1">
      <c r="B53" s="298" t="s">
        <v>58</v>
      </c>
      <c r="C53" s="299"/>
      <c r="D53" s="52" t="s">
        <v>59</v>
      </c>
      <c r="E53" s="53" t="s">
        <v>60</v>
      </c>
    </row>
    <row r="54" spans="2:8" ht="13.5" thickBot="1">
      <c r="B54" s="54" t="s">
        <v>28</v>
      </c>
      <c r="C54" s="43" t="s">
        <v>61</v>
      </c>
      <c r="D54" s="55">
        <f>SUM(D55:D66)</f>
        <v>1499.01</v>
      </c>
      <c r="E54" s="56">
        <f>E60</f>
        <v>1.0746592872454064</v>
      </c>
    </row>
    <row r="55" spans="2:8" ht="25.5">
      <c r="B55" s="57" t="s">
        <v>6</v>
      </c>
      <c r="C55" s="58" t="s">
        <v>62</v>
      </c>
      <c r="D55" s="59">
        <v>0</v>
      </c>
      <c r="E55" s="60">
        <v>0</v>
      </c>
    </row>
    <row r="56" spans="2:8" ht="25.5">
      <c r="B56" s="45" t="s">
        <v>8</v>
      </c>
      <c r="C56" s="46" t="s">
        <v>63</v>
      </c>
      <c r="D56" s="61">
        <v>0</v>
      </c>
      <c r="E56" s="62">
        <v>0</v>
      </c>
    </row>
    <row r="57" spans="2:8">
      <c r="B57" s="45" t="s">
        <v>10</v>
      </c>
      <c r="C57" s="46" t="s">
        <v>64</v>
      </c>
      <c r="D57" s="61">
        <v>0</v>
      </c>
      <c r="E57" s="62">
        <v>0</v>
      </c>
    </row>
    <row r="58" spans="2:8">
      <c r="B58" s="45" t="s">
        <v>12</v>
      </c>
      <c r="C58" s="46" t="s">
        <v>65</v>
      </c>
      <c r="D58" s="61">
        <v>0</v>
      </c>
      <c r="E58" s="62">
        <v>0</v>
      </c>
    </row>
    <row r="59" spans="2:8">
      <c r="B59" s="45" t="s">
        <v>39</v>
      </c>
      <c r="C59" s="46" t="s">
        <v>66</v>
      </c>
      <c r="D59" s="61">
        <v>0</v>
      </c>
      <c r="E59" s="62">
        <v>0</v>
      </c>
    </row>
    <row r="60" spans="2:8">
      <c r="B60" s="63" t="s">
        <v>41</v>
      </c>
      <c r="C60" s="64" t="s">
        <v>67</v>
      </c>
      <c r="D60" s="65">
        <f>E10</f>
        <v>1499.01</v>
      </c>
      <c r="E60" s="66">
        <f>D60/E20</f>
        <v>1.0746592872454064</v>
      </c>
    </row>
    <row r="61" spans="2:8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8">
      <c r="B62" s="63" t="s">
        <v>69</v>
      </c>
      <c r="C62" s="64" t="s">
        <v>70</v>
      </c>
      <c r="D62" s="65">
        <v>0</v>
      </c>
      <c r="E62" s="66">
        <v>0</v>
      </c>
    </row>
    <row r="63" spans="2:8">
      <c r="B63" s="45" t="s">
        <v>71</v>
      </c>
      <c r="C63" s="46" t="s">
        <v>72</v>
      </c>
      <c r="D63" s="61">
        <v>0</v>
      </c>
      <c r="E63" s="62">
        <v>0</v>
      </c>
    </row>
    <row r="64" spans="2:8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11.31</v>
      </c>
      <c r="E69" s="56">
        <f>D69/E20</f>
        <v>8.1082824922752671E-3</v>
      </c>
    </row>
    <row r="70" spans="2:5" ht="13.5" thickBot="1">
      <c r="B70" s="42" t="s">
        <v>84</v>
      </c>
      <c r="C70" s="43" t="s">
        <v>85</v>
      </c>
      <c r="D70" s="44">
        <f>E16</f>
        <v>115.45</v>
      </c>
      <c r="E70" s="56">
        <f>D70/E20</f>
        <v>8.2767569737681651E-2</v>
      </c>
    </row>
    <row r="71" spans="2:5">
      <c r="B71" s="42" t="s">
        <v>86</v>
      </c>
      <c r="C71" s="43" t="s">
        <v>87</v>
      </c>
      <c r="D71" s="44">
        <f>D54+D69-D70</f>
        <v>1394.87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1394.87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opLeftCell="A16" workbookViewId="0">
      <selection activeCell="B2" sqref="B2:E74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style="78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4142.93</v>
      </c>
    </row>
    <row r="10" spans="2:5">
      <c r="B10" s="15" t="s">
        <v>6</v>
      </c>
      <c r="C10" s="159" t="s">
        <v>7</v>
      </c>
      <c r="D10" s="17"/>
      <c r="E10" s="31">
        <v>2200.27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>
        <f>E14</f>
        <v>1942.66</v>
      </c>
    </row>
    <row r="14" spans="2:5">
      <c r="B14" s="15" t="s">
        <v>14</v>
      </c>
      <c r="C14" s="159" t="s">
        <v>15</v>
      </c>
      <c r="D14" s="17"/>
      <c r="E14" s="31">
        <v>1942.66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>
        <f>E17+E18+E19</f>
        <v>269.91000000000003</v>
      </c>
    </row>
    <row r="17" spans="2:7">
      <c r="B17" s="15" t="s">
        <v>6</v>
      </c>
      <c r="C17" s="159" t="s">
        <v>15</v>
      </c>
      <c r="D17" s="84"/>
      <c r="E17" s="139">
        <v>269.91000000000003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3873.0200000000004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3873.02</v>
      </c>
      <c r="F25" s="91"/>
    </row>
    <row r="26" spans="2:7">
      <c r="B26" s="28" t="s">
        <v>28</v>
      </c>
      <c r="C26" s="29" t="s">
        <v>29</v>
      </c>
      <c r="D26" s="174"/>
      <c r="E26" s="243">
        <v>3947.4</v>
      </c>
      <c r="F26" s="91"/>
    </row>
    <row r="27" spans="2:7">
      <c r="B27" s="30" t="s">
        <v>6</v>
      </c>
      <c r="C27" s="16" t="s">
        <v>30</v>
      </c>
      <c r="D27" s="175"/>
      <c r="E27" s="244">
        <v>3947.4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  <c r="G29" s="158"/>
    </row>
    <row r="30" spans="2:7">
      <c r="B30" s="28" t="s">
        <v>33</v>
      </c>
      <c r="C30" s="32" t="s">
        <v>34</v>
      </c>
      <c r="D30" s="174"/>
      <c r="E30" s="243">
        <v>74.38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/>
      <c r="E33" s="244">
        <v>74.38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/>
      <c r="E37" s="244"/>
    </row>
    <row r="38" spans="2:8">
      <c r="B38" s="25" t="s">
        <v>45</v>
      </c>
      <c r="C38" s="26" t="s">
        <v>46</v>
      </c>
      <c r="D38" s="172"/>
      <c r="E38" s="27"/>
    </row>
    <row r="39" spans="2:8" ht="13.5" thickBot="1">
      <c r="B39" s="35" t="s">
        <v>47</v>
      </c>
      <c r="C39" s="36" t="s">
        <v>48</v>
      </c>
      <c r="D39" s="176"/>
      <c r="E39" s="228">
        <f>E24+E25+E38</f>
        <v>3873.02</v>
      </c>
      <c r="F39" s="170"/>
    </row>
    <row r="40" spans="2:8" ht="13.5" thickBot="1">
      <c r="B40" s="37"/>
      <c r="C40" s="38"/>
      <c r="D40" s="186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1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189"/>
      <c r="E44" s="80"/>
    </row>
    <row r="45" spans="2:8" ht="13.5" thickBot="1">
      <c r="B45" s="47" t="s">
        <v>8</v>
      </c>
      <c r="C45" s="88" t="s">
        <v>53</v>
      </c>
      <c r="D45" s="190"/>
      <c r="E45" s="227">
        <v>387.66230000000002</v>
      </c>
      <c r="G45" s="158"/>
    </row>
    <row r="46" spans="2:8">
      <c r="B46" s="42" t="s">
        <v>33</v>
      </c>
      <c r="C46" s="86" t="s">
        <v>54</v>
      </c>
      <c r="D46" s="191"/>
      <c r="E46" s="83"/>
    </row>
    <row r="47" spans="2:8">
      <c r="B47" s="45" t="s">
        <v>6</v>
      </c>
      <c r="C47" s="87" t="s">
        <v>52</v>
      </c>
      <c r="D47" s="189"/>
      <c r="E47" s="92"/>
      <c r="H47" s="158"/>
    </row>
    <row r="48" spans="2:8">
      <c r="B48" s="45" t="s">
        <v>8</v>
      </c>
      <c r="C48" s="87" t="s">
        <v>55</v>
      </c>
      <c r="D48" s="189"/>
      <c r="E48" s="247">
        <v>9.9907000000000004</v>
      </c>
    </row>
    <row r="49" spans="2:8">
      <c r="B49" s="45" t="s">
        <v>10</v>
      </c>
      <c r="C49" s="87" t="s">
        <v>56</v>
      </c>
      <c r="D49" s="189"/>
      <c r="E49" s="247">
        <v>10</v>
      </c>
    </row>
    <row r="50" spans="2:8" ht="13.5" thickBot="1">
      <c r="B50" s="47" t="s">
        <v>12</v>
      </c>
      <c r="C50" s="88" t="s">
        <v>53</v>
      </c>
      <c r="D50" s="190"/>
      <c r="E50" s="245">
        <v>9.9906982922145993</v>
      </c>
      <c r="H50" s="158"/>
    </row>
    <row r="51" spans="2:8" ht="13.5" thickBot="1">
      <c r="B51" s="37"/>
      <c r="C51" s="38"/>
      <c r="D51" s="39"/>
      <c r="E51" s="39"/>
    </row>
    <row r="52" spans="2:8" ht="16.5" thickBot="1">
      <c r="B52" s="49"/>
      <c r="C52" s="50" t="s">
        <v>57</v>
      </c>
      <c r="D52" s="51"/>
      <c r="E52" s="8"/>
    </row>
    <row r="53" spans="2:8" ht="23.25" thickBot="1">
      <c r="B53" s="298" t="s">
        <v>58</v>
      </c>
      <c r="C53" s="299"/>
      <c r="D53" s="52" t="s">
        <v>59</v>
      </c>
      <c r="E53" s="53" t="s">
        <v>60</v>
      </c>
    </row>
    <row r="54" spans="2:8" ht="13.5" thickBot="1">
      <c r="B54" s="54" t="s">
        <v>28</v>
      </c>
      <c r="C54" s="43" t="s">
        <v>61</v>
      </c>
      <c r="D54" s="55">
        <f>SUM(D55:D66)</f>
        <v>2200.27</v>
      </c>
      <c r="E54" s="56">
        <f>E60</f>
        <v>0.56810189464552208</v>
      </c>
    </row>
    <row r="55" spans="2:8" ht="25.5">
      <c r="B55" s="57" t="s">
        <v>6</v>
      </c>
      <c r="C55" s="58" t="s">
        <v>62</v>
      </c>
      <c r="D55" s="59">
        <v>0</v>
      </c>
      <c r="E55" s="60">
        <v>0</v>
      </c>
    </row>
    <row r="56" spans="2:8" ht="25.5">
      <c r="B56" s="45" t="s">
        <v>8</v>
      </c>
      <c r="C56" s="46" t="s">
        <v>63</v>
      </c>
      <c r="D56" s="61">
        <v>0</v>
      </c>
      <c r="E56" s="62">
        <v>0</v>
      </c>
    </row>
    <row r="57" spans="2:8">
      <c r="B57" s="45" t="s">
        <v>10</v>
      </c>
      <c r="C57" s="46" t="s">
        <v>64</v>
      </c>
      <c r="D57" s="61">
        <v>0</v>
      </c>
      <c r="E57" s="62">
        <v>0</v>
      </c>
    </row>
    <row r="58" spans="2:8">
      <c r="B58" s="45" t="s">
        <v>12</v>
      </c>
      <c r="C58" s="46" t="s">
        <v>65</v>
      </c>
      <c r="D58" s="61">
        <v>0</v>
      </c>
      <c r="E58" s="62">
        <v>0</v>
      </c>
    </row>
    <row r="59" spans="2:8">
      <c r="B59" s="45" t="s">
        <v>39</v>
      </c>
      <c r="C59" s="46" t="s">
        <v>66</v>
      </c>
      <c r="D59" s="61">
        <v>0</v>
      </c>
      <c r="E59" s="62">
        <v>0</v>
      </c>
    </row>
    <row r="60" spans="2:8">
      <c r="B60" s="63" t="s">
        <v>41</v>
      </c>
      <c r="C60" s="64" t="s">
        <v>67</v>
      </c>
      <c r="D60" s="65">
        <f>E10</f>
        <v>2200.27</v>
      </c>
      <c r="E60" s="66">
        <f>D60/E20</f>
        <v>0.56810189464552208</v>
      </c>
    </row>
    <row r="61" spans="2:8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8">
      <c r="B62" s="63" t="s">
        <v>69</v>
      </c>
      <c r="C62" s="64" t="s">
        <v>70</v>
      </c>
      <c r="D62" s="65">
        <v>0</v>
      </c>
      <c r="E62" s="66">
        <v>0</v>
      </c>
    </row>
    <row r="63" spans="2:8">
      <c r="B63" s="45" t="s">
        <v>71</v>
      </c>
      <c r="C63" s="46" t="s">
        <v>72</v>
      </c>
      <c r="D63" s="61">
        <v>0</v>
      </c>
      <c r="E63" s="62">
        <v>0</v>
      </c>
    </row>
    <row r="64" spans="2:8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1942.66</v>
      </c>
      <c r="E69" s="56">
        <f>D69/E20</f>
        <v>0.50158790814403231</v>
      </c>
    </row>
    <row r="70" spans="2:5" ht="13.5" thickBot="1">
      <c r="B70" s="42" t="s">
        <v>84</v>
      </c>
      <c r="C70" s="43" t="s">
        <v>85</v>
      </c>
      <c r="D70" s="44">
        <f>E16</f>
        <v>269.91000000000003</v>
      </c>
      <c r="E70" s="56">
        <f>D70/E20</f>
        <v>6.9689802789554403E-2</v>
      </c>
    </row>
    <row r="71" spans="2:5">
      <c r="B71" s="42" t="s">
        <v>86</v>
      </c>
      <c r="C71" s="43" t="s">
        <v>87</v>
      </c>
      <c r="D71" s="44">
        <f>D54+D69-D70</f>
        <v>3873.0200000000004</v>
      </c>
      <c r="E71" s="75">
        <f>E54+E69-E70</f>
        <v>0.99999999999999989</v>
      </c>
    </row>
    <row r="72" spans="2:5">
      <c r="B72" s="45" t="s">
        <v>6</v>
      </c>
      <c r="C72" s="46" t="s">
        <v>88</v>
      </c>
      <c r="D72" s="61">
        <f>D71</f>
        <v>3873.0200000000004</v>
      </c>
      <c r="E72" s="62">
        <f>E71</f>
        <v>0.99999999999999989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34268424.950000003</v>
      </c>
      <c r="E9" s="27">
        <f>E10+E11+E12+E13</f>
        <v>32245160.460000001</v>
      </c>
    </row>
    <row r="10" spans="2:5">
      <c r="B10" s="15" t="s">
        <v>6</v>
      </c>
      <c r="C10" s="159" t="s">
        <v>7</v>
      </c>
      <c r="D10" s="17">
        <v>34268424.950000003</v>
      </c>
      <c r="E10" s="31">
        <v>32245160.460000001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108430.97</v>
      </c>
      <c r="E16" s="27">
        <f>E17+E18+E19</f>
        <v>97284.71</v>
      </c>
    </row>
    <row r="17" spans="2:5">
      <c r="B17" s="15" t="s">
        <v>6</v>
      </c>
      <c r="C17" s="159" t="s">
        <v>15</v>
      </c>
      <c r="D17" s="84">
        <v>108430.97</v>
      </c>
      <c r="E17" s="139">
        <v>97284.71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34159993.980000004</v>
      </c>
      <c r="E20" s="141">
        <f>E9-E16</f>
        <v>32147875.75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12" t="s">
        <v>195</v>
      </c>
    </row>
    <row r="24" spans="2:5" ht="13.5" thickBot="1">
      <c r="B24" s="25" t="s">
        <v>24</v>
      </c>
      <c r="C24" s="26" t="s">
        <v>25</v>
      </c>
      <c r="D24" s="172">
        <v>43175828.699999996</v>
      </c>
      <c r="E24" s="27">
        <f>D20</f>
        <v>34159993.980000004</v>
      </c>
    </row>
    <row r="25" spans="2:5">
      <c r="B25" s="25" t="s">
        <v>26</v>
      </c>
      <c r="C25" s="26" t="s">
        <v>27</v>
      </c>
      <c r="D25" s="172">
        <v>-5398898.8099999996</v>
      </c>
      <c r="E25" s="242">
        <v>-2357534.0699999998</v>
      </c>
    </row>
    <row r="26" spans="2:5">
      <c r="B26" s="28" t="s">
        <v>28</v>
      </c>
      <c r="C26" s="29" t="s">
        <v>29</v>
      </c>
      <c r="D26" s="174">
        <v>978571.45</v>
      </c>
      <c r="E26" s="243">
        <v>90614.97</v>
      </c>
    </row>
    <row r="27" spans="2:5">
      <c r="B27" s="30" t="s">
        <v>6</v>
      </c>
      <c r="C27" s="16" t="s">
        <v>30</v>
      </c>
      <c r="D27" s="175">
        <v>21684.7</v>
      </c>
      <c r="E27" s="244">
        <v>16464.830000000002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956886.75</v>
      </c>
      <c r="E29" s="244">
        <v>74150.14</v>
      </c>
    </row>
    <row r="30" spans="2:5">
      <c r="B30" s="28" t="s">
        <v>33</v>
      </c>
      <c r="C30" s="32" t="s">
        <v>34</v>
      </c>
      <c r="D30" s="174">
        <v>6377470.2599999998</v>
      </c>
      <c r="E30" s="243">
        <v>2448149.04</v>
      </c>
    </row>
    <row r="31" spans="2:5">
      <c r="B31" s="30" t="s">
        <v>6</v>
      </c>
      <c r="C31" s="16" t="s">
        <v>35</v>
      </c>
      <c r="D31" s="175">
        <v>6277374.2000000002</v>
      </c>
      <c r="E31" s="244">
        <v>2042539.99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23956.1</v>
      </c>
      <c r="E33" s="244">
        <v>22665.77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76139.960000000006</v>
      </c>
      <c r="E37" s="244">
        <v>382943.28</v>
      </c>
    </row>
    <row r="38" spans="2:6">
      <c r="B38" s="25" t="s">
        <v>45</v>
      </c>
      <c r="C38" s="26" t="s">
        <v>46</v>
      </c>
      <c r="D38" s="172">
        <v>-629846.49</v>
      </c>
      <c r="E38" s="27">
        <v>345415.84</v>
      </c>
    </row>
    <row r="39" spans="2:6" ht="13.5" thickBot="1">
      <c r="B39" s="35" t="s">
        <v>47</v>
      </c>
      <c r="C39" s="36" t="s">
        <v>48</v>
      </c>
      <c r="D39" s="176">
        <v>37147083.399999991</v>
      </c>
      <c r="E39" s="228">
        <f>E24+E25+E38</f>
        <v>32147875.750000004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1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3335892.3818999999</v>
      </c>
      <c r="E44" s="80">
        <v>2673889.4408999998</v>
      </c>
    </row>
    <row r="45" spans="2:6" ht="13.5" thickBot="1">
      <c r="B45" s="47" t="s">
        <v>8</v>
      </c>
      <c r="C45" s="88" t="s">
        <v>53</v>
      </c>
      <c r="D45" s="190">
        <v>2915868.5207000002</v>
      </c>
      <c r="E45" s="227">
        <v>2488998.8064000001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12.9428</v>
      </c>
      <c r="E47" s="92">
        <v>12.775399999999999</v>
      </c>
      <c r="F47" s="158"/>
    </row>
    <row r="48" spans="2:6">
      <c r="B48" s="45" t="s">
        <v>8</v>
      </c>
      <c r="C48" s="87" t="s">
        <v>55</v>
      </c>
      <c r="D48" s="189">
        <v>12.6355</v>
      </c>
      <c r="E48" s="247">
        <v>12.655799999999999</v>
      </c>
    </row>
    <row r="49" spans="2:6">
      <c r="B49" s="45" t="s">
        <v>10</v>
      </c>
      <c r="C49" s="87" t="s">
        <v>56</v>
      </c>
      <c r="D49" s="189">
        <v>13.1243</v>
      </c>
      <c r="E49" s="247">
        <v>12.9345</v>
      </c>
    </row>
    <row r="50" spans="2:6" ht="13.5" thickBot="1">
      <c r="B50" s="47" t="s">
        <v>12</v>
      </c>
      <c r="C50" s="88" t="s">
        <v>53</v>
      </c>
      <c r="D50" s="190">
        <v>12.739599999999999</v>
      </c>
      <c r="E50" s="245">
        <v>12.916</v>
      </c>
      <c r="F50" s="158"/>
    </row>
    <row r="51" spans="2:6" ht="13.5" thickBot="1">
      <c r="B51" s="37"/>
      <c r="C51" s="38"/>
      <c r="D51" s="39"/>
      <c r="E51" s="39"/>
    </row>
    <row r="52" spans="2:6" ht="16.5" thickBot="1">
      <c r="B52" s="49"/>
      <c r="C52" s="50" t="s">
        <v>57</v>
      </c>
      <c r="D52" s="51"/>
      <c r="E52" s="8"/>
    </row>
    <row r="53" spans="2:6" ht="23.25" thickBot="1">
      <c r="B53" s="298" t="s">
        <v>58</v>
      </c>
      <c r="C53" s="299"/>
      <c r="D53" s="52" t="s">
        <v>59</v>
      </c>
      <c r="E53" s="53" t="s">
        <v>60</v>
      </c>
    </row>
    <row r="54" spans="2:6" ht="13.5" thickBot="1">
      <c r="B54" s="54" t="s">
        <v>28</v>
      </c>
      <c r="C54" s="43" t="s">
        <v>61</v>
      </c>
      <c r="D54" s="55">
        <f>SUM(D55:D66)</f>
        <v>32245160.460000001</v>
      </c>
      <c r="E54" s="56">
        <f>E60</f>
        <v>1.0030261629339539</v>
      </c>
    </row>
    <row r="55" spans="2:6" ht="25.5">
      <c r="B55" s="57" t="s">
        <v>6</v>
      </c>
      <c r="C55" s="58" t="s">
        <v>62</v>
      </c>
      <c r="D55" s="59">
        <v>0</v>
      </c>
      <c r="E55" s="60">
        <v>0</v>
      </c>
    </row>
    <row r="56" spans="2:6" ht="25.5">
      <c r="B56" s="45" t="s">
        <v>8</v>
      </c>
      <c r="C56" s="46" t="s">
        <v>63</v>
      </c>
      <c r="D56" s="61">
        <v>0</v>
      </c>
      <c r="E56" s="62">
        <v>0</v>
      </c>
    </row>
    <row r="57" spans="2:6">
      <c r="B57" s="45" t="s">
        <v>10</v>
      </c>
      <c r="C57" s="46" t="s">
        <v>64</v>
      </c>
      <c r="D57" s="61">
        <v>0</v>
      </c>
      <c r="E57" s="62">
        <v>0</v>
      </c>
    </row>
    <row r="58" spans="2:6">
      <c r="B58" s="45" t="s">
        <v>12</v>
      </c>
      <c r="C58" s="46" t="s">
        <v>65</v>
      </c>
      <c r="D58" s="61">
        <v>0</v>
      </c>
      <c r="E58" s="62">
        <v>0</v>
      </c>
    </row>
    <row r="59" spans="2:6">
      <c r="B59" s="45" t="s">
        <v>39</v>
      </c>
      <c r="C59" s="46" t="s">
        <v>66</v>
      </c>
      <c r="D59" s="61">
        <v>0</v>
      </c>
      <c r="E59" s="62">
        <v>0</v>
      </c>
    </row>
    <row r="60" spans="2:6">
      <c r="B60" s="63" t="s">
        <v>41</v>
      </c>
      <c r="C60" s="64" t="s">
        <v>67</v>
      </c>
      <c r="D60" s="65">
        <f>E10</f>
        <v>32245160.460000001</v>
      </c>
      <c r="E60" s="66">
        <f>D60/E20</f>
        <v>1.0030261629339539</v>
      </c>
    </row>
    <row r="61" spans="2:6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6">
      <c r="B62" s="63" t="s">
        <v>69</v>
      </c>
      <c r="C62" s="64" t="s">
        <v>70</v>
      </c>
      <c r="D62" s="65">
        <v>0</v>
      </c>
      <c r="E62" s="66">
        <v>0</v>
      </c>
    </row>
    <row r="63" spans="2:6">
      <c r="B63" s="45" t="s">
        <v>71</v>
      </c>
      <c r="C63" s="46" t="s">
        <v>72</v>
      </c>
      <c r="D63" s="61">
        <v>0</v>
      </c>
      <c r="E63" s="62">
        <v>0</v>
      </c>
    </row>
    <row r="64" spans="2:6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97284.71</v>
      </c>
      <c r="E70" s="56">
        <f>D70/E20</f>
        <v>3.0261629339537314E-3</v>
      </c>
    </row>
    <row r="71" spans="2:5">
      <c r="B71" s="42" t="s">
        <v>86</v>
      </c>
      <c r="C71" s="43" t="s">
        <v>87</v>
      </c>
      <c r="D71" s="44">
        <f>D54+D69-D70</f>
        <v>32147875.75</v>
      </c>
      <c r="E71" s="75">
        <f>E54+E69-E70</f>
        <v>1.0000000000000002</v>
      </c>
    </row>
    <row r="72" spans="2:5">
      <c r="B72" s="45" t="s">
        <v>6</v>
      </c>
      <c r="C72" s="46" t="s">
        <v>88</v>
      </c>
      <c r="D72" s="61">
        <f>D71</f>
        <v>32147875.75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233833641.00999999</v>
      </c>
      <c r="E9" s="27">
        <f>E10+E11+E12+E13</f>
        <v>217081349.65000001</v>
      </c>
    </row>
    <row r="10" spans="2:5">
      <c r="B10" s="15" t="s">
        <v>6</v>
      </c>
      <c r="C10" s="159" t="s">
        <v>7</v>
      </c>
      <c r="D10" s="17">
        <v>233833641.00999999</v>
      </c>
      <c r="E10" s="31">
        <v>217081349.65000001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825567.66</v>
      </c>
      <c r="E16" s="27">
        <f>E17+E18+E19</f>
        <v>1097027.07</v>
      </c>
    </row>
    <row r="17" spans="2:5">
      <c r="B17" s="15" t="s">
        <v>6</v>
      </c>
      <c r="C17" s="159" t="s">
        <v>15</v>
      </c>
      <c r="D17" s="84">
        <v>825567.66</v>
      </c>
      <c r="E17" s="139">
        <v>1097027.07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233008073.34999999</v>
      </c>
      <c r="E20" s="141">
        <f>E9-E16</f>
        <v>215984322.58000001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255758153.75999999</v>
      </c>
      <c r="E24" s="27">
        <f>D20</f>
        <v>233008073.34999999</v>
      </c>
    </row>
    <row r="25" spans="2:5">
      <c r="B25" s="25" t="s">
        <v>26</v>
      </c>
      <c r="C25" s="26" t="s">
        <v>27</v>
      </c>
      <c r="D25" s="172">
        <v>-19387412.16</v>
      </c>
      <c r="E25" s="242">
        <v>-12740513.799999999</v>
      </c>
    </row>
    <row r="26" spans="2:5">
      <c r="B26" s="28" t="s">
        <v>28</v>
      </c>
      <c r="C26" s="29" t="s">
        <v>29</v>
      </c>
      <c r="D26" s="174">
        <v>264237.18</v>
      </c>
      <c r="E26" s="243">
        <v>186323</v>
      </c>
    </row>
    <row r="27" spans="2:5">
      <c r="B27" s="30" t="s">
        <v>6</v>
      </c>
      <c r="C27" s="16" t="s">
        <v>30</v>
      </c>
      <c r="D27" s="175">
        <v>100985</v>
      </c>
      <c r="E27" s="244">
        <v>92829.4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163252.18</v>
      </c>
      <c r="E29" s="244">
        <v>93493.6</v>
      </c>
    </row>
    <row r="30" spans="2:5">
      <c r="B30" s="28" t="s">
        <v>33</v>
      </c>
      <c r="C30" s="32" t="s">
        <v>34</v>
      </c>
      <c r="D30" s="174">
        <v>19651649.34</v>
      </c>
      <c r="E30" s="243">
        <v>12926836.799999999</v>
      </c>
    </row>
    <row r="31" spans="2:5">
      <c r="B31" s="30" t="s">
        <v>6</v>
      </c>
      <c r="C31" s="16" t="s">
        <v>35</v>
      </c>
      <c r="D31" s="175">
        <v>18172208.289999999</v>
      </c>
      <c r="E31" s="244">
        <v>12404702.24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145941.44</v>
      </c>
      <c r="E33" s="244">
        <v>143829.70000000001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1333499.6100000001</v>
      </c>
      <c r="E37" s="244">
        <v>378304.86</v>
      </c>
    </row>
    <row r="38" spans="2:6">
      <c r="B38" s="25" t="s">
        <v>45</v>
      </c>
      <c r="C38" s="26" t="s">
        <v>46</v>
      </c>
      <c r="D38" s="172">
        <v>-11892441.199999999</v>
      </c>
      <c r="E38" s="27">
        <v>-4283236.97</v>
      </c>
    </row>
    <row r="39" spans="2:6" ht="13.5" thickBot="1">
      <c r="B39" s="35" t="s">
        <v>47</v>
      </c>
      <c r="C39" s="36" t="s">
        <v>48</v>
      </c>
      <c r="D39" s="176">
        <v>224478300.40000001</v>
      </c>
      <c r="E39" s="228">
        <f>E24+E25+E38</f>
        <v>215984322.57999998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24617105.862599999</v>
      </c>
      <c r="E44" s="80">
        <v>21606436.745499998</v>
      </c>
    </row>
    <row r="45" spans="2:6" ht="13.5" thickBot="1">
      <c r="B45" s="47" t="s">
        <v>8</v>
      </c>
      <c r="C45" s="88" t="s">
        <v>53</v>
      </c>
      <c r="D45" s="190">
        <v>22712705.748500001</v>
      </c>
      <c r="E45" s="227">
        <v>20406065.989100002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10.3894</v>
      </c>
      <c r="E47" s="92">
        <v>10.7842</v>
      </c>
    </row>
    <row r="48" spans="2:6">
      <c r="B48" s="45" t="s">
        <v>8</v>
      </c>
      <c r="C48" s="87" t="s">
        <v>55</v>
      </c>
      <c r="D48" s="189">
        <v>9.8795999999999999</v>
      </c>
      <c r="E48" s="247">
        <v>10.322100000000001</v>
      </c>
    </row>
    <row r="49" spans="2:5">
      <c r="B49" s="45" t="s">
        <v>10</v>
      </c>
      <c r="C49" s="87" t="s">
        <v>56</v>
      </c>
      <c r="D49" s="189">
        <v>10.532500000000001</v>
      </c>
      <c r="E49" s="247">
        <v>10.9793</v>
      </c>
    </row>
    <row r="50" spans="2:5" ht="13.5" thickBot="1">
      <c r="B50" s="47" t="s">
        <v>12</v>
      </c>
      <c r="C50" s="88" t="s">
        <v>53</v>
      </c>
      <c r="D50" s="190">
        <v>9.8834</v>
      </c>
      <c r="E50" s="245">
        <v>10.584300000000001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217081349.65000001</v>
      </c>
      <c r="E54" s="56">
        <f>E60</f>
        <v>1.0050791976792375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217081349.65000001</v>
      </c>
      <c r="E60" s="66">
        <f>D60/E20</f>
        <v>1.0050791976792375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1097027.07</v>
      </c>
      <c r="E70" s="56">
        <f>D70/E20</f>
        <v>5.0791976792374091E-3</v>
      </c>
    </row>
    <row r="71" spans="2:5">
      <c r="B71" s="42" t="s">
        <v>86</v>
      </c>
      <c r="C71" s="43" t="s">
        <v>87</v>
      </c>
      <c r="D71" s="44">
        <f>D54+D69-D70</f>
        <v>215984322.58000001</v>
      </c>
      <c r="E71" s="75">
        <f>E54-E70</f>
        <v>1</v>
      </c>
    </row>
    <row r="72" spans="2:5">
      <c r="B72" s="45" t="s">
        <v>6</v>
      </c>
      <c r="C72" s="46" t="s">
        <v>88</v>
      </c>
      <c r="D72" s="61">
        <f>D71</f>
        <v>215984322.58000001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194920766.09</v>
      </c>
      <c r="E9" s="27">
        <f>E10+E11+E12+E13</f>
        <v>183626299</v>
      </c>
    </row>
    <row r="10" spans="2:5">
      <c r="B10" s="15" t="s">
        <v>6</v>
      </c>
      <c r="C10" s="159" t="s">
        <v>7</v>
      </c>
      <c r="D10" s="17">
        <v>194920766.09</v>
      </c>
      <c r="E10" s="31">
        <v>183626299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424437.61</v>
      </c>
      <c r="E16" s="27">
        <f>E17+E18+E19</f>
        <v>812896.86</v>
      </c>
    </row>
    <row r="17" spans="2:5">
      <c r="B17" s="15" t="s">
        <v>6</v>
      </c>
      <c r="C17" s="159" t="s">
        <v>15</v>
      </c>
      <c r="D17" s="84">
        <v>424437.61</v>
      </c>
      <c r="E17" s="139">
        <v>812896.86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194496328.47999999</v>
      </c>
      <c r="E20" s="141">
        <f>E9-E16</f>
        <v>182813402.13999999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194677973.46000001</v>
      </c>
      <c r="E24" s="27">
        <f>D20</f>
        <v>194496328.47999999</v>
      </c>
    </row>
    <row r="25" spans="2:5">
      <c r="B25" s="25" t="s">
        <v>26</v>
      </c>
      <c r="C25" s="26" t="s">
        <v>27</v>
      </c>
      <c r="D25" s="172">
        <v>-14894140</v>
      </c>
      <c r="E25" s="242">
        <v>-10739889.379999999</v>
      </c>
    </row>
    <row r="26" spans="2:5">
      <c r="B26" s="28" t="s">
        <v>28</v>
      </c>
      <c r="C26" s="29" t="s">
        <v>29</v>
      </c>
      <c r="D26" s="174">
        <v>250095.18</v>
      </c>
      <c r="E26" s="243">
        <v>327694.96000000002</v>
      </c>
    </row>
    <row r="27" spans="2:5">
      <c r="B27" s="30" t="s">
        <v>6</v>
      </c>
      <c r="C27" s="16" t="s">
        <v>30</v>
      </c>
      <c r="D27" s="175">
        <v>67629.100000000006</v>
      </c>
      <c r="E27" s="244">
        <v>51092.21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182466.08</v>
      </c>
      <c r="E29" s="244">
        <v>276602.75</v>
      </c>
    </row>
    <row r="30" spans="2:5">
      <c r="B30" s="28" t="s">
        <v>33</v>
      </c>
      <c r="C30" s="32" t="s">
        <v>34</v>
      </c>
      <c r="D30" s="174">
        <v>15144235.18</v>
      </c>
      <c r="E30" s="243">
        <v>11067584.34</v>
      </c>
    </row>
    <row r="31" spans="2:5">
      <c r="B31" s="30" t="s">
        <v>6</v>
      </c>
      <c r="C31" s="16" t="s">
        <v>35</v>
      </c>
      <c r="D31" s="175">
        <v>14364669.289999999</v>
      </c>
      <c r="E31" s="244">
        <v>10751381.779999999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107033.48</v>
      </c>
      <c r="E33" s="244">
        <v>112960.8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672532.41</v>
      </c>
      <c r="E37" s="244">
        <v>203241.76</v>
      </c>
    </row>
    <row r="38" spans="2:6">
      <c r="B38" s="25" t="s">
        <v>45</v>
      </c>
      <c r="C38" s="26" t="s">
        <v>46</v>
      </c>
      <c r="D38" s="172">
        <v>1121984.07</v>
      </c>
      <c r="E38" s="27">
        <v>-943036.96</v>
      </c>
    </row>
    <row r="39" spans="2:6" ht="13.5" thickBot="1">
      <c r="B39" s="35" t="s">
        <v>47</v>
      </c>
      <c r="C39" s="36" t="s">
        <v>48</v>
      </c>
      <c r="D39" s="176">
        <v>180905817.53</v>
      </c>
      <c r="E39" s="228">
        <f>E24+E25+E38</f>
        <v>182813402.13999999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16201858.416300001</v>
      </c>
      <c r="E44" s="80">
        <v>14403743.746400001</v>
      </c>
    </row>
    <row r="45" spans="2:6" ht="13.5" thickBot="1">
      <c r="B45" s="47" t="s">
        <v>8</v>
      </c>
      <c r="C45" s="88" t="s">
        <v>53</v>
      </c>
      <c r="D45" s="190">
        <v>14983131.520400001</v>
      </c>
      <c r="E45" s="227">
        <v>13601400.100199999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12.0158</v>
      </c>
      <c r="E47" s="92">
        <v>13.5032</v>
      </c>
    </row>
    <row r="48" spans="2:6">
      <c r="B48" s="45" t="s">
        <v>8</v>
      </c>
      <c r="C48" s="87" t="s">
        <v>55</v>
      </c>
      <c r="D48" s="189">
        <v>11.647</v>
      </c>
      <c r="E48" s="247">
        <v>12.948700000000001</v>
      </c>
    </row>
    <row r="49" spans="2:5">
      <c r="B49" s="45" t="s">
        <v>10</v>
      </c>
      <c r="C49" s="87" t="s">
        <v>56</v>
      </c>
      <c r="D49" s="189">
        <v>12.8446</v>
      </c>
      <c r="E49" s="247">
        <v>13.844099999999999</v>
      </c>
    </row>
    <row r="50" spans="2:5" ht="13.5" thickBot="1">
      <c r="B50" s="47" t="s">
        <v>12</v>
      </c>
      <c r="C50" s="88" t="s">
        <v>53</v>
      </c>
      <c r="D50" s="190">
        <v>12.074</v>
      </c>
      <c r="E50" s="245">
        <v>13.440799999999999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183626299</v>
      </c>
      <c r="E54" s="56">
        <f>E60</f>
        <v>1.0044465933595912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183626299</v>
      </c>
      <c r="E60" s="66">
        <f>D60/E20</f>
        <v>1.0044465933595912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812896.86</v>
      </c>
      <c r="E70" s="56">
        <f>D70/E20</f>
        <v>4.4465933595912019E-3</v>
      </c>
    </row>
    <row r="71" spans="2:5">
      <c r="B71" s="42" t="s">
        <v>86</v>
      </c>
      <c r="C71" s="43" t="s">
        <v>87</v>
      </c>
      <c r="D71" s="44">
        <f>D54+D69-D70</f>
        <v>182813402.13999999</v>
      </c>
      <c r="E71" s="75">
        <f>E54-E70</f>
        <v>1</v>
      </c>
    </row>
    <row r="72" spans="2:5">
      <c r="B72" s="45" t="s">
        <v>6</v>
      </c>
      <c r="C72" s="46" t="s">
        <v>88</v>
      </c>
      <c r="D72" s="61">
        <f>D71</f>
        <v>182813402.13999999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47" sqref="E47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14556612.640000001</v>
      </c>
      <c r="E9" s="27">
        <f>E10+E11+E12+E13</f>
        <v>14837672.609999999</v>
      </c>
    </row>
    <row r="10" spans="2:5">
      <c r="B10" s="15" t="s">
        <v>6</v>
      </c>
      <c r="C10" s="159" t="s">
        <v>7</v>
      </c>
      <c r="D10" s="17">
        <v>14556612.640000001</v>
      </c>
      <c r="E10" s="31">
        <v>14821465.52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5"/>
      <c r="E13" s="171">
        <f>E14</f>
        <v>16207.09</v>
      </c>
    </row>
    <row r="14" spans="2:5">
      <c r="B14" s="15" t="s">
        <v>14</v>
      </c>
      <c r="C14" s="159" t="s">
        <v>15</v>
      </c>
      <c r="D14" s="175"/>
      <c r="E14" s="171">
        <v>16207.09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34658.46</v>
      </c>
      <c r="E16" s="27">
        <f>E17+E18+E19</f>
        <v>25295.01</v>
      </c>
    </row>
    <row r="17" spans="2:6">
      <c r="B17" s="15" t="s">
        <v>6</v>
      </c>
      <c r="C17" s="159" t="s">
        <v>15</v>
      </c>
      <c r="D17" s="84">
        <v>34658.46</v>
      </c>
      <c r="E17" s="139">
        <v>25295.01</v>
      </c>
    </row>
    <row r="18" spans="2:6" ht="25.5">
      <c r="B18" s="15" t="s">
        <v>8</v>
      </c>
      <c r="C18" s="159" t="s">
        <v>20</v>
      </c>
      <c r="D18" s="17"/>
      <c r="E18" s="31"/>
    </row>
    <row r="19" spans="2:6" ht="13.5" thickBot="1">
      <c r="B19" s="19" t="s">
        <v>10</v>
      </c>
      <c r="C19" s="160" t="s">
        <v>21</v>
      </c>
      <c r="D19" s="18"/>
      <c r="E19" s="140"/>
    </row>
    <row r="20" spans="2:6" ht="13.5" thickBot="1">
      <c r="B20" s="296" t="s">
        <v>22</v>
      </c>
      <c r="C20" s="297"/>
      <c r="D20" s="20">
        <f>D9-D16</f>
        <v>14521954.18</v>
      </c>
      <c r="E20" s="141">
        <f>E9-E16</f>
        <v>14812377.6</v>
      </c>
      <c r="F20" s="158"/>
    </row>
    <row r="21" spans="2:6" ht="13.5" thickBot="1">
      <c r="B21" s="3"/>
      <c r="C21" s="21"/>
      <c r="D21" s="22"/>
      <c r="E21" s="22"/>
      <c r="F21" s="158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208" t="s">
        <v>221</v>
      </c>
      <c r="E23" s="82" t="s">
        <v>195</v>
      </c>
    </row>
    <row r="24" spans="2:6" ht="13.5" thickBot="1">
      <c r="B24" s="25" t="s">
        <v>24</v>
      </c>
      <c r="C24" s="26" t="s">
        <v>25</v>
      </c>
      <c r="D24" s="172">
        <v>14145633.15</v>
      </c>
      <c r="E24" s="27">
        <f>D20</f>
        <v>14521954.18</v>
      </c>
    </row>
    <row r="25" spans="2:6">
      <c r="B25" s="25" t="s">
        <v>26</v>
      </c>
      <c r="C25" s="26" t="s">
        <v>27</v>
      </c>
      <c r="D25" s="172">
        <v>-643867.85000000009</v>
      </c>
      <c r="E25" s="242">
        <v>-269706.60999999987</v>
      </c>
    </row>
    <row r="26" spans="2:6">
      <c r="B26" s="28" t="s">
        <v>28</v>
      </c>
      <c r="C26" s="29" t="s">
        <v>29</v>
      </c>
      <c r="D26" s="174">
        <v>660863.72</v>
      </c>
      <c r="E26" s="243">
        <v>614536.60000000009</v>
      </c>
    </row>
    <row r="27" spans="2:6">
      <c r="B27" s="30" t="s">
        <v>6</v>
      </c>
      <c r="C27" s="16" t="s">
        <v>30</v>
      </c>
      <c r="D27" s="175">
        <v>4927.6400000000003</v>
      </c>
      <c r="E27" s="244">
        <v>4185</v>
      </c>
    </row>
    <row r="28" spans="2:6">
      <c r="B28" s="30" t="s">
        <v>8</v>
      </c>
      <c r="C28" s="16" t="s">
        <v>31</v>
      </c>
      <c r="D28" s="175"/>
      <c r="E28" s="244"/>
    </row>
    <row r="29" spans="2:6">
      <c r="B29" s="30" t="s">
        <v>10</v>
      </c>
      <c r="C29" s="16" t="s">
        <v>32</v>
      </c>
      <c r="D29" s="175">
        <v>655936.07999999996</v>
      </c>
      <c r="E29" s="244">
        <v>610351.60000000009</v>
      </c>
      <c r="F29" s="158"/>
    </row>
    <row r="30" spans="2:6">
      <c r="B30" s="28" t="s">
        <v>33</v>
      </c>
      <c r="C30" s="32" t="s">
        <v>34</v>
      </c>
      <c r="D30" s="174">
        <v>1304731.57</v>
      </c>
      <c r="E30" s="243">
        <v>884243.21</v>
      </c>
    </row>
    <row r="31" spans="2:6">
      <c r="B31" s="30" t="s">
        <v>6</v>
      </c>
      <c r="C31" s="16" t="s">
        <v>35</v>
      </c>
      <c r="D31" s="175">
        <v>1198509.49</v>
      </c>
      <c r="E31" s="244">
        <v>876297.57</v>
      </c>
    </row>
    <row r="32" spans="2:6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7474.69</v>
      </c>
      <c r="E33" s="244">
        <v>7945.64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98747.39</v>
      </c>
      <c r="E37" s="244"/>
    </row>
    <row r="38" spans="2:6">
      <c r="B38" s="25" t="s">
        <v>45</v>
      </c>
      <c r="C38" s="26" t="s">
        <v>46</v>
      </c>
      <c r="D38" s="172">
        <v>1568266.02</v>
      </c>
      <c r="E38" s="27">
        <v>560130.03</v>
      </c>
    </row>
    <row r="39" spans="2:6" ht="13.5" thickBot="1">
      <c r="B39" s="35" t="s">
        <v>47</v>
      </c>
      <c r="C39" s="36" t="s">
        <v>48</v>
      </c>
      <c r="D39" s="176">
        <v>15070031.32</v>
      </c>
      <c r="E39" s="228">
        <f>E24+E25+E38</f>
        <v>14812377.6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20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209"/>
      <c r="E43" s="79"/>
    </row>
    <row r="44" spans="2:6">
      <c r="B44" s="45" t="s">
        <v>6</v>
      </c>
      <c r="C44" s="87" t="s">
        <v>52</v>
      </c>
      <c r="D44" s="189">
        <v>1243866.1952</v>
      </c>
      <c r="E44" s="80">
        <v>1145950.5297999999</v>
      </c>
    </row>
    <row r="45" spans="2:6" ht="13.5" thickBot="1">
      <c r="B45" s="47" t="s">
        <v>8</v>
      </c>
      <c r="C45" s="88" t="s">
        <v>53</v>
      </c>
      <c r="D45" s="190">
        <v>1190157.1989</v>
      </c>
      <c r="E45" s="227">
        <v>1124951.6557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11.372299999999999</v>
      </c>
      <c r="E47" s="92">
        <v>12.6724</v>
      </c>
      <c r="F47" s="158"/>
    </row>
    <row r="48" spans="2:6">
      <c r="B48" s="45" t="s">
        <v>8</v>
      </c>
      <c r="C48" s="87" t="s">
        <v>55</v>
      </c>
      <c r="D48" s="189">
        <v>11.3711</v>
      </c>
      <c r="E48" s="247">
        <v>12.6152</v>
      </c>
    </row>
    <row r="49" spans="2:5">
      <c r="B49" s="45" t="s">
        <v>10</v>
      </c>
      <c r="C49" s="87" t="s">
        <v>56</v>
      </c>
      <c r="D49" s="189">
        <v>12.9146</v>
      </c>
      <c r="E49" s="247">
        <v>13.285</v>
      </c>
    </row>
    <row r="50" spans="2:5" ht="13.5" thickBot="1">
      <c r="B50" s="47" t="s">
        <v>12</v>
      </c>
      <c r="C50" s="88" t="s">
        <v>53</v>
      </c>
      <c r="D50" s="190">
        <v>12.6622</v>
      </c>
      <c r="E50" s="245">
        <v>13.1671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14821465.52</v>
      </c>
      <c r="E54" s="56">
        <f>E60</f>
        <v>1.0006135355339578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14821465.52</v>
      </c>
      <c r="E60" s="66">
        <f>D60/E20</f>
        <v>1.0006135355339578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16207.09</v>
      </c>
      <c r="E69" s="56">
        <f>D69/E20</f>
        <v>1.094158577215855E-3</v>
      </c>
    </row>
    <row r="70" spans="2:5" ht="13.5" thickBot="1">
      <c r="B70" s="42" t="s">
        <v>84</v>
      </c>
      <c r="C70" s="43" t="s">
        <v>85</v>
      </c>
      <c r="D70" s="44">
        <f>E16</f>
        <v>25295.01</v>
      </c>
      <c r="E70" s="56">
        <f>D70/E20</f>
        <v>1.7076941111736172E-3</v>
      </c>
    </row>
    <row r="71" spans="2:5">
      <c r="B71" s="42" t="s">
        <v>86</v>
      </c>
      <c r="C71" s="43" t="s">
        <v>87</v>
      </c>
      <c r="D71" s="44">
        <f>D54+D69-D70</f>
        <v>14812377.6</v>
      </c>
      <c r="E71" s="75">
        <f>E54+E69-E70</f>
        <v>1.0000000000000002</v>
      </c>
    </row>
    <row r="72" spans="2:5">
      <c r="B72" s="45" t="s">
        <v>6</v>
      </c>
      <c r="C72" s="46" t="s">
        <v>88</v>
      </c>
      <c r="D72" s="61">
        <f>D71</f>
        <v>14812377.6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78"/>
  <sheetViews>
    <sheetView topLeftCell="A25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57031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22274303.399999999</v>
      </c>
      <c r="E9" s="27">
        <f>E10+E11+E12+E13</f>
        <v>21261335.350000001</v>
      </c>
    </row>
    <row r="10" spans="2:5">
      <c r="B10" s="15" t="s">
        <v>6</v>
      </c>
      <c r="C10" s="159" t="s">
        <v>7</v>
      </c>
      <c r="D10" s="17">
        <v>22272004.109999999</v>
      </c>
      <c r="E10" s="31">
        <v>21261335.350000001</v>
      </c>
    </row>
    <row r="11" spans="2:5">
      <c r="B11" s="15" t="s">
        <v>8</v>
      </c>
      <c r="C11" s="159" t="s">
        <v>9</v>
      </c>
      <c r="D11" s="17">
        <v>2299.29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35964.82</v>
      </c>
      <c r="E16" s="27">
        <f>E17+E18+E19</f>
        <v>77327.87</v>
      </c>
    </row>
    <row r="17" spans="2:7">
      <c r="B17" s="15" t="s">
        <v>6</v>
      </c>
      <c r="C17" s="159" t="s">
        <v>15</v>
      </c>
      <c r="D17" s="84">
        <v>35964.82</v>
      </c>
      <c r="E17" s="139">
        <v>77327.87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22238338.579999998</v>
      </c>
      <c r="E20" s="141">
        <f>E9-E16</f>
        <v>21184007.48</v>
      </c>
      <c r="F20" s="158"/>
    </row>
    <row r="21" spans="2:7" ht="13.5" thickBot="1">
      <c r="B21" s="3"/>
      <c r="C21" s="21"/>
      <c r="D21" s="22"/>
      <c r="E21" s="22"/>
      <c r="F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20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24107230.73</v>
      </c>
      <c r="E24" s="27">
        <f>D20</f>
        <v>22238338.579999998</v>
      </c>
    </row>
    <row r="25" spans="2:7">
      <c r="B25" s="25" t="s">
        <v>26</v>
      </c>
      <c r="C25" s="26" t="s">
        <v>27</v>
      </c>
      <c r="D25" s="172">
        <v>-2000511.1799999997</v>
      </c>
      <c r="E25" s="242">
        <f>E26-E30</f>
        <v>-1487601.73</v>
      </c>
    </row>
    <row r="26" spans="2:7">
      <c r="B26" s="28" t="s">
        <v>28</v>
      </c>
      <c r="C26" s="29" t="s">
        <v>29</v>
      </c>
      <c r="D26" s="174">
        <v>403060.12</v>
      </c>
      <c r="E26" s="243">
        <f>E27+E29</f>
        <v>22132.84</v>
      </c>
    </row>
    <row r="27" spans="2:7">
      <c r="B27" s="30" t="s">
        <v>6</v>
      </c>
      <c r="C27" s="16" t="s">
        <v>30</v>
      </c>
      <c r="D27" s="175">
        <v>1737.51</v>
      </c>
      <c r="E27" s="244">
        <v>1794.87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401322.61</v>
      </c>
      <c r="E29" s="244">
        <f>17439.86+2898.11</f>
        <v>20337.97</v>
      </c>
      <c r="G29" s="158"/>
    </row>
    <row r="30" spans="2:7">
      <c r="B30" s="28" t="s">
        <v>33</v>
      </c>
      <c r="C30" s="32" t="s">
        <v>34</v>
      </c>
      <c r="D30" s="174">
        <v>2403571.2999999998</v>
      </c>
      <c r="E30" s="243">
        <v>1509734.57</v>
      </c>
    </row>
    <row r="31" spans="2:7">
      <c r="B31" s="30" t="s">
        <v>6</v>
      </c>
      <c r="C31" s="16" t="s">
        <v>35</v>
      </c>
      <c r="D31" s="175">
        <v>2339153.83</v>
      </c>
      <c r="E31" s="244">
        <v>1457800.17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13401.33</v>
      </c>
      <c r="E33" s="244">
        <v>12659.6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51016.14</v>
      </c>
      <c r="E37" s="244">
        <v>39274.800000000003</v>
      </c>
    </row>
    <row r="38" spans="2:6">
      <c r="B38" s="25" t="s">
        <v>45</v>
      </c>
      <c r="C38" s="26" t="s">
        <v>46</v>
      </c>
      <c r="D38" s="172">
        <v>-438089.5</v>
      </c>
      <c r="E38" s="27">
        <v>433270.63</v>
      </c>
    </row>
    <row r="39" spans="2:6" ht="13.5" thickBot="1">
      <c r="B39" s="35" t="s">
        <v>47</v>
      </c>
      <c r="C39" s="36" t="s">
        <v>48</v>
      </c>
      <c r="D39" s="176">
        <v>21668630.050000001</v>
      </c>
      <c r="E39" s="228">
        <f>E24+E25+E38</f>
        <v>21184007.479999997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20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2264750.6527999998</v>
      </c>
      <c r="E44" s="80">
        <v>1983606.6046</v>
      </c>
    </row>
    <row r="45" spans="2:6" ht="13.5" thickBot="1">
      <c r="B45" s="47" t="s">
        <v>8</v>
      </c>
      <c r="C45" s="88" t="s">
        <v>53</v>
      </c>
      <c r="D45" s="190">
        <v>2080004.8676</v>
      </c>
      <c r="E45" s="227">
        <v>1849163.9780999999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10.644500000000001</v>
      </c>
      <c r="E47" s="92">
        <v>11.2111</v>
      </c>
      <c r="F47" s="158"/>
    </row>
    <row r="48" spans="2:6">
      <c r="B48" s="45" t="s">
        <v>8</v>
      </c>
      <c r="C48" s="87" t="s">
        <v>55</v>
      </c>
      <c r="D48" s="189">
        <v>10.204700000000001</v>
      </c>
      <c r="E48" s="247">
        <v>10.771800000000001</v>
      </c>
    </row>
    <row r="49" spans="2:5">
      <c r="B49" s="45" t="s">
        <v>10</v>
      </c>
      <c r="C49" s="87" t="s">
        <v>56</v>
      </c>
      <c r="D49" s="189">
        <v>11.280200000000001</v>
      </c>
      <c r="E49" s="247">
        <v>11.469900000000001</v>
      </c>
    </row>
    <row r="50" spans="2:5" ht="13.5" thickBot="1">
      <c r="B50" s="47" t="s">
        <v>12</v>
      </c>
      <c r="C50" s="88" t="s">
        <v>53</v>
      </c>
      <c r="D50" s="190">
        <v>10.4176</v>
      </c>
      <c r="E50" s="245">
        <v>11.456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21261335.350000001</v>
      </c>
      <c r="E54" s="56">
        <f>E60</f>
        <v>1.0036502946891899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21261335.350000001</v>
      </c>
      <c r="E60" s="66">
        <f>D60/E20</f>
        <v>1.0036502946891899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77327.87</v>
      </c>
      <c r="E70" s="56">
        <f>D70/E20</f>
        <v>3.6502946891897527E-3</v>
      </c>
    </row>
    <row r="71" spans="2:5">
      <c r="B71" s="42" t="s">
        <v>86</v>
      </c>
      <c r="C71" s="43" t="s">
        <v>87</v>
      </c>
      <c r="D71" s="44">
        <f>D54+D69-D70</f>
        <v>21184007.48</v>
      </c>
      <c r="E71" s="75">
        <f>E54+E68-E70</f>
        <v>1.0000000000000002</v>
      </c>
    </row>
    <row r="72" spans="2:5">
      <c r="B72" s="45" t="s">
        <v>6</v>
      </c>
      <c r="C72" s="46" t="s">
        <v>88</v>
      </c>
      <c r="D72" s="61">
        <f>D71</f>
        <v>21184007.48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8"/>
  <sheetViews>
    <sheetView topLeftCell="A24" zoomScaleNormal="100" workbookViewId="0">
      <selection activeCell="E47" sqref="E47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  <col min="8" max="8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68" t="s">
        <v>166</v>
      </c>
      <c r="E8" s="169" t="s">
        <v>195</v>
      </c>
    </row>
    <row r="9" spans="2:5">
      <c r="B9" s="13" t="s">
        <v>4</v>
      </c>
      <c r="C9" s="14" t="s">
        <v>5</v>
      </c>
      <c r="D9" s="172">
        <f>D10+D11+D12+D13</f>
        <v>185206673.44999999</v>
      </c>
      <c r="E9" s="173">
        <f>E10+E11+E12+E13</f>
        <v>187974766.02000001</v>
      </c>
    </row>
    <row r="10" spans="2:5">
      <c r="B10" s="15" t="s">
        <v>6</v>
      </c>
      <c r="C10" s="159" t="s">
        <v>7</v>
      </c>
      <c r="D10" s="175">
        <v>184465489.84999999</v>
      </c>
      <c r="E10" s="171">
        <v>187450024.84</v>
      </c>
    </row>
    <row r="11" spans="2:5">
      <c r="B11" s="15" t="s">
        <v>8</v>
      </c>
      <c r="C11" s="159" t="s">
        <v>9</v>
      </c>
      <c r="D11" s="175">
        <v>156.53</v>
      </c>
      <c r="E11" s="171"/>
    </row>
    <row r="12" spans="2:5" ht="25.5">
      <c r="B12" s="15" t="s">
        <v>10</v>
      </c>
      <c r="C12" s="159" t="s">
        <v>11</v>
      </c>
      <c r="D12" s="175"/>
      <c r="E12" s="171"/>
    </row>
    <row r="13" spans="2:5">
      <c r="B13" s="15" t="s">
        <v>12</v>
      </c>
      <c r="C13" s="159" t="s">
        <v>13</v>
      </c>
      <c r="D13" s="175">
        <f>D14</f>
        <v>741027.07</v>
      </c>
      <c r="E13" s="171">
        <f>E14</f>
        <v>524741.18000000005</v>
      </c>
    </row>
    <row r="14" spans="2:5">
      <c r="B14" s="15" t="s">
        <v>14</v>
      </c>
      <c r="C14" s="159" t="s">
        <v>15</v>
      </c>
      <c r="D14" s="175">
        <v>741027.07</v>
      </c>
      <c r="E14" s="171">
        <v>524741.18000000005</v>
      </c>
    </row>
    <row r="15" spans="2:5" ht="13.5" thickBot="1">
      <c r="B15" s="15" t="s">
        <v>16</v>
      </c>
      <c r="C15" s="159" t="s">
        <v>17</v>
      </c>
      <c r="D15" s="175"/>
      <c r="E15" s="171"/>
    </row>
    <row r="16" spans="2:5">
      <c r="B16" s="13" t="s">
        <v>18</v>
      </c>
      <c r="C16" s="14" t="s">
        <v>19</v>
      </c>
      <c r="D16" s="172">
        <f>D17+D18+D19</f>
        <v>241467.31</v>
      </c>
      <c r="E16" s="173">
        <f>E17+E18+E19</f>
        <v>232164.14</v>
      </c>
    </row>
    <row r="17" spans="2:5">
      <c r="B17" s="15" t="s">
        <v>6</v>
      </c>
      <c r="C17" s="159" t="s">
        <v>15</v>
      </c>
      <c r="D17" s="177">
        <v>241467.31</v>
      </c>
      <c r="E17" s="178">
        <v>232164.14</v>
      </c>
    </row>
    <row r="18" spans="2:5" ht="25.5">
      <c r="B18" s="15" t="s">
        <v>8</v>
      </c>
      <c r="C18" s="159" t="s">
        <v>20</v>
      </c>
      <c r="D18" s="175"/>
      <c r="E18" s="171"/>
    </row>
    <row r="19" spans="2:5" ht="13.5" thickBot="1">
      <c r="B19" s="19" t="s">
        <v>10</v>
      </c>
      <c r="C19" s="160" t="s">
        <v>21</v>
      </c>
      <c r="D19" s="179"/>
      <c r="E19" s="180"/>
    </row>
    <row r="20" spans="2:5" ht="13.5" thickBot="1">
      <c r="B20" s="296" t="s">
        <v>22</v>
      </c>
      <c r="C20" s="297"/>
      <c r="D20" s="181">
        <f>D9-D16</f>
        <v>184965206.13999999</v>
      </c>
      <c r="E20" s="182">
        <f>E9-E16</f>
        <v>187742601.88000003</v>
      </c>
    </row>
    <row r="21" spans="2:5" ht="13.5" thickBot="1">
      <c r="B21" s="3"/>
      <c r="C21" s="21"/>
      <c r="D21" s="183"/>
      <c r="E21" s="183"/>
    </row>
    <row r="22" spans="2:5" ht="16.5" thickBot="1">
      <c r="B22" s="5"/>
      <c r="C22" s="6" t="s">
        <v>23</v>
      </c>
      <c r="D22" s="184"/>
      <c r="E22" s="185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182951446.84</v>
      </c>
      <c r="E24" s="27">
        <f>D20</f>
        <v>184965206.13999999</v>
      </c>
    </row>
    <row r="25" spans="2:5">
      <c r="B25" s="25" t="s">
        <v>26</v>
      </c>
      <c r="C25" s="26" t="s">
        <v>27</v>
      </c>
      <c r="D25" s="172">
        <v>1315592.2300000004</v>
      </c>
      <c r="E25" s="242">
        <v>-557841.3599999994</v>
      </c>
    </row>
    <row r="26" spans="2:5">
      <c r="B26" s="28" t="s">
        <v>28</v>
      </c>
      <c r="C26" s="29" t="s">
        <v>29</v>
      </c>
      <c r="D26" s="174">
        <v>18300112.359999999</v>
      </c>
      <c r="E26" s="243">
        <v>16485098.300000001</v>
      </c>
    </row>
    <row r="27" spans="2:5">
      <c r="B27" s="30" t="s">
        <v>6</v>
      </c>
      <c r="C27" s="16" t="s">
        <v>30</v>
      </c>
      <c r="D27" s="175">
        <v>17327482.039999999</v>
      </c>
      <c r="E27" s="244">
        <v>15875079.08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972630.32</v>
      </c>
      <c r="E29" s="244">
        <v>610019.22</v>
      </c>
    </row>
    <row r="30" spans="2:5">
      <c r="B30" s="28" t="s">
        <v>33</v>
      </c>
      <c r="C30" s="32" t="s">
        <v>34</v>
      </c>
      <c r="D30" s="174">
        <v>16984520.129999999</v>
      </c>
      <c r="E30" s="243">
        <v>17042939.66</v>
      </c>
    </row>
    <row r="31" spans="2:5">
      <c r="B31" s="30" t="s">
        <v>6</v>
      </c>
      <c r="C31" s="16" t="s">
        <v>35</v>
      </c>
      <c r="D31" s="175">
        <v>11877174.92</v>
      </c>
      <c r="E31" s="244">
        <v>12324195.83</v>
      </c>
    </row>
    <row r="32" spans="2:5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>
        <v>3373650.09</v>
      </c>
      <c r="E33" s="244">
        <v>2997301.16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>
        <v>1733695.12</v>
      </c>
      <c r="E37" s="244">
        <v>1721442.67</v>
      </c>
    </row>
    <row r="38" spans="2:8">
      <c r="B38" s="25" t="s">
        <v>45</v>
      </c>
      <c r="C38" s="26" t="s">
        <v>46</v>
      </c>
      <c r="D38" s="172">
        <v>-7355983.3300000001</v>
      </c>
      <c r="E38" s="27">
        <v>3335237.1</v>
      </c>
    </row>
    <row r="39" spans="2:8" ht="13.5" thickBot="1">
      <c r="B39" s="35" t="s">
        <v>47</v>
      </c>
      <c r="C39" s="36" t="s">
        <v>48</v>
      </c>
      <c r="D39" s="176">
        <v>176911055.73999998</v>
      </c>
      <c r="E39" s="228">
        <f>E24+E25+E38</f>
        <v>187742601.87999997</v>
      </c>
      <c r="F39" s="220"/>
    </row>
    <row r="40" spans="2:8" ht="13.5" thickBot="1">
      <c r="B40" s="37"/>
      <c r="C40" s="38"/>
      <c r="D40" s="131"/>
      <c r="E40" s="39"/>
    </row>
    <row r="41" spans="2:8" ht="16.5" thickBot="1">
      <c r="B41" s="5"/>
      <c r="C41" s="40" t="s">
        <v>49</v>
      </c>
      <c r="D41" s="132"/>
      <c r="E41" s="8"/>
    </row>
    <row r="42" spans="2:8" ht="13.5" thickBot="1">
      <c r="B42" s="9"/>
      <c r="C42" s="85" t="s">
        <v>50</v>
      </c>
      <c r="D42" s="168" t="s">
        <v>221</v>
      </c>
      <c r="E42" s="82" t="s">
        <v>195</v>
      </c>
    </row>
    <row r="43" spans="2:8">
      <c r="B43" s="42" t="s">
        <v>28</v>
      </c>
      <c r="C43" s="43" t="s">
        <v>51</v>
      </c>
      <c r="D43" s="211"/>
      <c r="E43" s="79"/>
    </row>
    <row r="44" spans="2:8">
      <c r="B44" s="45" t="s">
        <v>6</v>
      </c>
      <c r="C44" s="46" t="s">
        <v>52</v>
      </c>
      <c r="D44" s="212">
        <v>9834857.6465000007</v>
      </c>
      <c r="E44" s="80">
        <v>9992906.7964999992</v>
      </c>
    </row>
    <row r="45" spans="2:8" ht="13.5" thickBot="1">
      <c r="B45" s="47" t="s">
        <v>8</v>
      </c>
      <c r="C45" s="48" t="s">
        <v>53</v>
      </c>
      <c r="D45" s="213">
        <v>9905732.3995999992</v>
      </c>
      <c r="E45" s="81">
        <v>9962699.3901000004</v>
      </c>
    </row>
    <row r="46" spans="2:8">
      <c r="B46" s="42" t="s">
        <v>33</v>
      </c>
      <c r="C46" s="43" t="s">
        <v>54</v>
      </c>
      <c r="D46" s="214"/>
      <c r="E46" s="83"/>
    </row>
    <row r="47" spans="2:8">
      <c r="B47" s="45" t="s">
        <v>6</v>
      </c>
      <c r="C47" s="46" t="s">
        <v>52</v>
      </c>
      <c r="D47" s="212">
        <v>18.6023</v>
      </c>
      <c r="E47" s="92">
        <v>18.509599999999999</v>
      </c>
      <c r="H47" s="158"/>
    </row>
    <row r="48" spans="2:8">
      <c r="B48" s="45" t="s">
        <v>8</v>
      </c>
      <c r="C48" s="46" t="s">
        <v>55</v>
      </c>
      <c r="D48" s="212">
        <v>17.749199999999998</v>
      </c>
      <c r="E48" s="92">
        <v>18.279399999999999</v>
      </c>
    </row>
    <row r="49" spans="2:5">
      <c r="B49" s="45" t="s">
        <v>10</v>
      </c>
      <c r="C49" s="46" t="s">
        <v>56</v>
      </c>
      <c r="D49" s="212">
        <v>18.6418</v>
      </c>
      <c r="E49" s="92">
        <v>18.967500000000001</v>
      </c>
    </row>
    <row r="50" spans="2:5" ht="13.5" thickBot="1">
      <c r="B50" s="47" t="s">
        <v>12</v>
      </c>
      <c r="C50" s="48" t="s">
        <v>53</v>
      </c>
      <c r="D50" s="213">
        <v>17.859500000000001</v>
      </c>
      <c r="E50" s="93">
        <v>18.844551514478201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187450024.84</v>
      </c>
      <c r="E54" s="56">
        <f>E60+E65</f>
        <v>0.998441605490335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187086335.84</v>
      </c>
      <c r="E60" s="66">
        <f>D60/E20</f>
        <v>0.99650443728046612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363689</v>
      </c>
      <c r="E65" s="62">
        <f>D65/E20</f>
        <v>1.9371682098688508E-3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524741.18000000005</v>
      </c>
      <c r="E69" s="56">
        <f>D69/E20</f>
        <v>2.7950032371203653E-3</v>
      </c>
    </row>
    <row r="70" spans="2:5" ht="13.5" thickBot="1">
      <c r="B70" s="42" t="s">
        <v>84</v>
      </c>
      <c r="C70" s="43" t="s">
        <v>85</v>
      </c>
      <c r="D70" s="44">
        <f>E16</f>
        <v>232164.14</v>
      </c>
      <c r="E70" s="56">
        <f>D70/E20</f>
        <v>1.2366087274554394E-3</v>
      </c>
    </row>
    <row r="71" spans="2:5">
      <c r="B71" s="42" t="s">
        <v>86</v>
      </c>
      <c r="C71" s="43" t="s">
        <v>87</v>
      </c>
      <c r="D71" s="44">
        <f>D54+D69+D68-D70</f>
        <v>187742601.88000003</v>
      </c>
      <c r="E71" s="75">
        <f>E54+E69-E70</f>
        <v>0.99999999999999989</v>
      </c>
    </row>
    <row r="72" spans="2:5">
      <c r="B72" s="45" t="s">
        <v>6</v>
      </c>
      <c r="C72" s="46" t="s">
        <v>88</v>
      </c>
      <c r="D72" s="61">
        <f>D71</f>
        <v>187742601.88000003</v>
      </c>
      <c r="E72" s="62">
        <f>E71</f>
        <v>0.99999999999999989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39" sqref="F3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6.710937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10312395.220000001</v>
      </c>
      <c r="E9" s="27">
        <f>E10+E11+E12+E13</f>
        <v>10335991.619999999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10312395.220000001</v>
      </c>
      <c r="E12" s="31">
        <v>10335991.619999999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10312395.220000001</v>
      </c>
      <c r="E20" s="141">
        <f>E9-E16</f>
        <v>10335991.619999999</v>
      </c>
      <c r="F20" s="91"/>
      <c r="G20" s="158"/>
    </row>
    <row r="21" spans="2:7" ht="13.5" thickBot="1">
      <c r="B21" s="3"/>
      <c r="C21" s="21"/>
      <c r="D21" s="22"/>
      <c r="E21" s="22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20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11082765.029999999</v>
      </c>
      <c r="E24" s="27">
        <f>D20</f>
        <v>10312395.220000001</v>
      </c>
    </row>
    <row r="25" spans="2:7">
      <c r="B25" s="25" t="s">
        <v>26</v>
      </c>
      <c r="C25" s="26" t="s">
        <v>27</v>
      </c>
      <c r="D25" s="172">
        <v>-929335.15</v>
      </c>
      <c r="E25" s="242">
        <v>-239036.7</v>
      </c>
    </row>
    <row r="26" spans="2:7">
      <c r="B26" s="28" t="s">
        <v>28</v>
      </c>
      <c r="C26" s="29" t="s">
        <v>29</v>
      </c>
      <c r="D26" s="174"/>
      <c r="E26" s="243"/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929335.15</v>
      </c>
      <c r="E30" s="243">
        <v>239036.7</v>
      </c>
      <c r="F30" s="216"/>
    </row>
    <row r="31" spans="2:7">
      <c r="B31" s="30" t="s">
        <v>6</v>
      </c>
      <c r="C31" s="16" t="s">
        <v>35</v>
      </c>
      <c r="D31" s="175">
        <v>929335.15</v>
      </c>
      <c r="E31" s="244">
        <v>239036.7</v>
      </c>
      <c r="G31" s="158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590299</v>
      </c>
      <c r="E38" s="27">
        <v>262633.09999999998</v>
      </c>
    </row>
    <row r="39" spans="2:6" ht="13.5" thickBot="1">
      <c r="B39" s="35" t="s">
        <v>47</v>
      </c>
      <c r="C39" s="36" t="s">
        <v>48</v>
      </c>
      <c r="D39" s="176">
        <v>10743728.879999999</v>
      </c>
      <c r="E39" s="228">
        <f>E24+E25+E38</f>
        <v>10335991.620000001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20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33"/>
      <c r="E43" s="79"/>
    </row>
    <row r="44" spans="2:6">
      <c r="B44" s="45" t="s">
        <v>6</v>
      </c>
      <c r="C44" s="87" t="s">
        <v>52</v>
      </c>
      <c r="D44" s="134"/>
      <c r="E44" s="80"/>
    </row>
    <row r="45" spans="2:6" ht="13.5" thickBot="1">
      <c r="B45" s="47" t="s">
        <v>8</v>
      </c>
      <c r="C45" s="88" t="s">
        <v>53</v>
      </c>
      <c r="D45" s="135"/>
      <c r="E45" s="81"/>
    </row>
    <row r="46" spans="2:6">
      <c r="B46" s="42" t="s">
        <v>33</v>
      </c>
      <c r="C46" s="86" t="s">
        <v>54</v>
      </c>
      <c r="D46" s="136"/>
      <c r="E46" s="83"/>
    </row>
    <row r="47" spans="2:6">
      <c r="B47" s="45" t="s">
        <v>6</v>
      </c>
      <c r="C47" s="87" t="s">
        <v>52</v>
      </c>
      <c r="D47" s="137"/>
      <c r="E47" s="92"/>
    </row>
    <row r="48" spans="2:6">
      <c r="B48" s="45" t="s">
        <v>8</v>
      </c>
      <c r="C48" s="87" t="s">
        <v>55</v>
      </c>
      <c r="D48" s="248"/>
      <c r="E48" s="247"/>
    </row>
    <row r="49" spans="2:5">
      <c r="B49" s="45" t="s">
        <v>10</v>
      </c>
      <c r="C49" s="87" t="s">
        <v>56</v>
      </c>
      <c r="D49" s="137"/>
      <c r="E49" s="247"/>
    </row>
    <row r="50" spans="2:5" ht="13.5" thickBot="1">
      <c r="B50" s="47" t="s">
        <v>12</v>
      </c>
      <c r="C50" s="88" t="s">
        <v>53</v>
      </c>
      <c r="D50" s="138"/>
      <c r="E50" s="93"/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E9</f>
        <v>10335991.619999999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10335991.619999999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10335991.619999999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F39" sqref="F3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6393707.0599999996</v>
      </c>
      <c r="E9" s="27">
        <f>E10+E11+E12+E13</f>
        <v>6577083.4500000002</v>
      </c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>
        <v>6393707.0599999996</v>
      </c>
      <c r="E12" s="31">
        <v>6577083.4500000002</v>
      </c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5">
      <c r="B17" s="15" t="s">
        <v>6</v>
      </c>
      <c r="C17" s="159" t="s">
        <v>15</v>
      </c>
      <c r="D17" s="84"/>
      <c r="E17" s="139"/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6393707.0599999996</v>
      </c>
      <c r="E20" s="141">
        <f>E9-E16</f>
        <v>6577083.4500000002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20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6383910.5599999996</v>
      </c>
      <c r="E24" s="27">
        <f>D20</f>
        <v>6393707.0599999996</v>
      </c>
    </row>
    <row r="25" spans="2:5">
      <c r="B25" s="25" t="s">
        <v>26</v>
      </c>
      <c r="C25" s="26" t="s">
        <v>27</v>
      </c>
      <c r="D25" s="172">
        <v>-78656.66</v>
      </c>
      <c r="E25" s="242">
        <v>-37554.550000000003</v>
      </c>
    </row>
    <row r="26" spans="2:5">
      <c r="B26" s="28" t="s">
        <v>28</v>
      </c>
      <c r="C26" s="29" t="s">
        <v>29</v>
      </c>
      <c r="D26" s="174"/>
      <c r="E26" s="243"/>
    </row>
    <row r="27" spans="2:5">
      <c r="B27" s="30" t="s">
        <v>6</v>
      </c>
      <c r="C27" s="16" t="s">
        <v>30</v>
      </c>
      <c r="D27" s="175"/>
      <c r="E27" s="244"/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/>
      <c r="E29" s="244"/>
    </row>
    <row r="30" spans="2:5">
      <c r="B30" s="28" t="s">
        <v>33</v>
      </c>
      <c r="C30" s="32" t="s">
        <v>34</v>
      </c>
      <c r="D30" s="174">
        <v>78656.66</v>
      </c>
      <c r="E30" s="243">
        <v>37554.550000000003</v>
      </c>
    </row>
    <row r="31" spans="2:5">
      <c r="B31" s="30" t="s">
        <v>6</v>
      </c>
      <c r="C31" s="16" t="s">
        <v>35</v>
      </c>
      <c r="D31" s="175">
        <v>78656.66</v>
      </c>
      <c r="E31" s="244">
        <v>37554.550000000003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351028.42</v>
      </c>
      <c r="E38" s="27">
        <v>220930.94</v>
      </c>
    </row>
    <row r="39" spans="2:6" ht="13.5" thickBot="1">
      <c r="B39" s="35" t="s">
        <v>47</v>
      </c>
      <c r="C39" s="36" t="s">
        <v>48</v>
      </c>
      <c r="D39" s="176">
        <v>6656282.3199999994</v>
      </c>
      <c r="E39" s="228">
        <f>E24+E25+E38</f>
        <v>6577083.4500000002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20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34"/>
      <c r="E44" s="80"/>
    </row>
    <row r="45" spans="2:6" ht="13.5" thickBot="1">
      <c r="B45" s="47" t="s">
        <v>8</v>
      </c>
      <c r="C45" s="88" t="s">
        <v>53</v>
      </c>
      <c r="D45" s="135"/>
      <c r="E45" s="81"/>
    </row>
    <row r="46" spans="2:6">
      <c r="B46" s="42" t="s">
        <v>33</v>
      </c>
      <c r="C46" s="86" t="s">
        <v>54</v>
      </c>
      <c r="D46" s="136"/>
      <c r="E46" s="83"/>
    </row>
    <row r="47" spans="2:6">
      <c r="B47" s="45" t="s">
        <v>6</v>
      </c>
      <c r="C47" s="87" t="s">
        <v>52</v>
      </c>
      <c r="D47" s="137"/>
      <c r="E47" s="92"/>
    </row>
    <row r="48" spans="2:6">
      <c r="B48" s="45" t="s">
        <v>8</v>
      </c>
      <c r="C48" s="87" t="s">
        <v>55</v>
      </c>
      <c r="D48" s="137"/>
      <c r="E48" s="247"/>
    </row>
    <row r="49" spans="2:5">
      <c r="B49" s="45" t="s">
        <v>10</v>
      </c>
      <c r="C49" s="87" t="s">
        <v>56</v>
      </c>
      <c r="D49" s="137"/>
      <c r="E49" s="247"/>
    </row>
    <row r="50" spans="2:5" ht="13.5" thickBot="1">
      <c r="B50" s="47" t="s">
        <v>12</v>
      </c>
      <c r="C50" s="88" t="s">
        <v>53</v>
      </c>
      <c r="D50" s="138"/>
      <c r="E50" s="93"/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f>E9</f>
        <v>6577083.4500000002</v>
      </c>
      <c r="E67" s="74">
        <f>D67/E20</f>
        <v>1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D67</f>
        <v>6577083.4500000002</v>
      </c>
      <c r="E71" s="75">
        <f>E67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6577083.4500000002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5.85546875" style="78" customWidth="1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4417.1899999999996</v>
      </c>
      <c r="E9" s="27">
        <f>E10+E11+E12+E13</f>
        <v>5305.83</v>
      </c>
    </row>
    <row r="10" spans="2:5">
      <c r="B10" s="15" t="s">
        <v>6</v>
      </c>
      <c r="C10" s="159" t="s">
        <v>7</v>
      </c>
      <c r="D10" s="17">
        <v>4417.1899999999996</v>
      </c>
      <c r="E10" s="31">
        <v>5305.83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4417.1899999999996</v>
      </c>
      <c r="E20" s="141">
        <f>E9-E16</f>
        <v>5305.83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3132.85</v>
      </c>
      <c r="E24" s="27">
        <f>D20</f>
        <v>4417.1899999999996</v>
      </c>
    </row>
    <row r="25" spans="2:7">
      <c r="B25" s="25" t="s">
        <v>26</v>
      </c>
      <c r="C25" s="26" t="s">
        <v>27</v>
      </c>
      <c r="D25" s="172">
        <v>1188.1300000000001</v>
      </c>
      <c r="E25" s="242">
        <v>1208.47</v>
      </c>
      <c r="F25" s="170"/>
    </row>
    <row r="26" spans="2:7">
      <c r="B26" s="28" t="s">
        <v>28</v>
      </c>
      <c r="C26" s="29" t="s">
        <v>29</v>
      </c>
      <c r="D26" s="174">
        <v>1188.1300000000001</v>
      </c>
      <c r="E26" s="243">
        <v>3129.77</v>
      </c>
      <c r="F26" s="170"/>
    </row>
    <row r="27" spans="2:7">
      <c r="B27" s="30" t="s">
        <v>6</v>
      </c>
      <c r="C27" s="16" t="s">
        <v>30</v>
      </c>
      <c r="D27" s="175">
        <v>105.65</v>
      </c>
      <c r="E27" s="244">
        <v>3129.77</v>
      </c>
      <c r="F27" s="170"/>
    </row>
    <row r="28" spans="2:7">
      <c r="B28" s="30" t="s">
        <v>8</v>
      </c>
      <c r="C28" s="16" t="s">
        <v>31</v>
      </c>
      <c r="D28" s="175"/>
      <c r="E28" s="244"/>
      <c r="F28" s="170"/>
    </row>
    <row r="29" spans="2:7">
      <c r="B29" s="30" t="s">
        <v>10</v>
      </c>
      <c r="C29" s="16" t="s">
        <v>32</v>
      </c>
      <c r="D29" s="175">
        <v>1082.48</v>
      </c>
      <c r="E29" s="244"/>
      <c r="F29" s="170"/>
    </row>
    <row r="30" spans="2:7">
      <c r="B30" s="28" t="s">
        <v>33</v>
      </c>
      <c r="C30" s="32" t="s">
        <v>34</v>
      </c>
      <c r="D30" s="174"/>
      <c r="E30" s="243">
        <v>1921.3</v>
      </c>
    </row>
    <row r="31" spans="2:7">
      <c r="B31" s="30" t="s">
        <v>6</v>
      </c>
      <c r="C31" s="16" t="s">
        <v>35</v>
      </c>
      <c r="D31" s="175"/>
      <c r="E31" s="244">
        <v>816.87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6.88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25.63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1071.92</v>
      </c>
    </row>
    <row r="38" spans="2:6">
      <c r="B38" s="25" t="s">
        <v>45</v>
      </c>
      <c r="C38" s="26" t="s">
        <v>46</v>
      </c>
      <c r="D38" s="172">
        <v>-281.04000000000002</v>
      </c>
      <c r="E38" s="27">
        <v>-319.83</v>
      </c>
    </row>
    <row r="39" spans="2:6" ht="13.5" thickBot="1">
      <c r="B39" s="35" t="s">
        <v>47</v>
      </c>
      <c r="C39" s="36" t="s">
        <v>48</v>
      </c>
      <c r="D39" s="176">
        <v>4039.9399999999996</v>
      </c>
      <c r="E39" s="228">
        <f>E24+E25+E38</f>
        <v>5305.83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18.9102</v>
      </c>
      <c r="E44" s="80">
        <v>26.661000000000001</v>
      </c>
    </row>
    <row r="45" spans="2:6" ht="13.5" thickBot="1">
      <c r="B45" s="47" t="s">
        <v>8</v>
      </c>
      <c r="C45" s="88" t="s">
        <v>53</v>
      </c>
      <c r="D45" s="190">
        <v>26.5943</v>
      </c>
      <c r="E45" s="81">
        <v>33.842500000000001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165.67</v>
      </c>
      <c r="E47" s="92">
        <v>165.68</v>
      </c>
    </row>
    <row r="48" spans="2:6">
      <c r="B48" s="45" t="s">
        <v>8</v>
      </c>
      <c r="C48" s="87" t="s">
        <v>55</v>
      </c>
      <c r="D48" s="189">
        <v>149.52000000000001</v>
      </c>
      <c r="E48" s="247">
        <v>152.15</v>
      </c>
    </row>
    <row r="49" spans="2:5">
      <c r="B49" s="45" t="s">
        <v>10</v>
      </c>
      <c r="C49" s="87" t="s">
        <v>56</v>
      </c>
      <c r="D49" s="189">
        <v>169.13</v>
      </c>
      <c r="E49" s="247">
        <v>168.38</v>
      </c>
    </row>
    <row r="50" spans="2:5" ht="13.5" thickBot="1">
      <c r="B50" s="47" t="s">
        <v>12</v>
      </c>
      <c r="C50" s="88" t="s">
        <v>53</v>
      </c>
      <c r="D50" s="190">
        <v>151.91</v>
      </c>
      <c r="E50" s="93">
        <v>156.78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5305.83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5305.83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5305.83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5305.83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99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87628.19</v>
      </c>
      <c r="E9" s="27">
        <f>E10+E11+E12+E13</f>
        <v>123723.62</v>
      </c>
    </row>
    <row r="10" spans="2:5">
      <c r="B10" s="15" t="s">
        <v>6</v>
      </c>
      <c r="C10" s="159" t="s">
        <v>7</v>
      </c>
      <c r="D10" s="17">
        <v>87628.19</v>
      </c>
      <c r="E10" s="31">
        <v>123723.62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87628.19</v>
      </c>
      <c r="E20" s="141">
        <f>E9-E16</f>
        <v>123723.62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68836.98</v>
      </c>
      <c r="E24" s="27">
        <f>D20</f>
        <v>87628.19</v>
      </c>
    </row>
    <row r="25" spans="2:7">
      <c r="B25" s="25" t="s">
        <v>26</v>
      </c>
      <c r="C25" s="26" t="s">
        <v>27</v>
      </c>
      <c r="D25" s="172">
        <v>5638.1900000000005</v>
      </c>
      <c r="E25" s="242">
        <v>39909.74</v>
      </c>
      <c r="F25" s="91"/>
    </row>
    <row r="26" spans="2:7">
      <c r="B26" s="28" t="s">
        <v>28</v>
      </c>
      <c r="C26" s="29" t="s">
        <v>29</v>
      </c>
      <c r="D26" s="174">
        <v>15696.48</v>
      </c>
      <c r="E26" s="243">
        <v>47724.61</v>
      </c>
      <c r="G26" s="158"/>
    </row>
    <row r="27" spans="2:7">
      <c r="B27" s="30" t="s">
        <v>6</v>
      </c>
      <c r="C27" s="16" t="s">
        <v>30</v>
      </c>
      <c r="D27" s="175">
        <v>9677.59</v>
      </c>
      <c r="E27" s="244">
        <v>47724.61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6018.89</v>
      </c>
      <c r="E29" s="244"/>
    </row>
    <row r="30" spans="2:7">
      <c r="B30" s="28" t="s">
        <v>33</v>
      </c>
      <c r="C30" s="32" t="s">
        <v>34</v>
      </c>
      <c r="D30" s="174">
        <v>10058.289999999999</v>
      </c>
      <c r="E30" s="243">
        <v>7814.87</v>
      </c>
      <c r="F30" s="91"/>
    </row>
    <row r="31" spans="2:7">
      <c r="B31" s="30" t="s">
        <v>6</v>
      </c>
      <c r="C31" s="16" t="s">
        <v>35</v>
      </c>
      <c r="D31" s="175">
        <v>412.86</v>
      </c>
      <c r="E31" s="244">
        <v>826.35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220.53</v>
      </c>
      <c r="E33" s="244">
        <v>225.87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563.42999999999995</v>
      </c>
      <c r="E35" s="244">
        <v>815.49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8861.4699999999993</v>
      </c>
      <c r="E37" s="244">
        <v>5947.16</v>
      </c>
    </row>
    <row r="38" spans="2:6">
      <c r="B38" s="25" t="s">
        <v>45</v>
      </c>
      <c r="C38" s="26" t="s">
        <v>46</v>
      </c>
      <c r="D38" s="172">
        <v>-4343.8100000000004</v>
      </c>
      <c r="E38" s="27">
        <v>-3814.31</v>
      </c>
    </row>
    <row r="39" spans="2:6" ht="13.5" thickBot="1">
      <c r="B39" s="35" t="s">
        <v>47</v>
      </c>
      <c r="C39" s="36" t="s">
        <v>48</v>
      </c>
      <c r="D39" s="176">
        <v>70131.360000000001</v>
      </c>
      <c r="E39" s="228">
        <f>E24+E25+E38</f>
        <v>123723.62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709.80589999999995</v>
      </c>
      <c r="E44" s="80">
        <v>857.92240000000004</v>
      </c>
    </row>
    <row r="45" spans="2:6" ht="13.5" thickBot="1">
      <c r="B45" s="47" t="s">
        <v>8</v>
      </c>
      <c r="C45" s="88" t="s">
        <v>53</v>
      </c>
      <c r="D45" s="190">
        <v>765.96069999999997</v>
      </c>
      <c r="E45" s="81">
        <v>1257.0984000000001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96.98</v>
      </c>
      <c r="E47" s="92">
        <v>102.14</v>
      </c>
    </row>
    <row r="48" spans="2:6">
      <c r="B48" s="45" t="s">
        <v>8</v>
      </c>
      <c r="C48" s="87" t="s">
        <v>55</v>
      </c>
      <c r="D48" s="189">
        <v>89.57</v>
      </c>
      <c r="E48" s="247">
        <v>96.02</v>
      </c>
    </row>
    <row r="49" spans="2:5">
      <c r="B49" s="45" t="s">
        <v>10</v>
      </c>
      <c r="C49" s="87" t="s">
        <v>56</v>
      </c>
      <c r="D49" s="189">
        <v>99.83</v>
      </c>
      <c r="E49" s="247">
        <v>105.59</v>
      </c>
    </row>
    <row r="50" spans="2:5" ht="13.5" thickBot="1">
      <c r="B50" s="47" t="s">
        <v>12</v>
      </c>
      <c r="C50" s="88" t="s">
        <v>53</v>
      </c>
      <c r="D50" s="190">
        <v>91.56</v>
      </c>
      <c r="E50" s="93">
        <v>98.42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123723.62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123723.62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123723.62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123723.62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199338.94</v>
      </c>
      <c r="E9" s="27">
        <f>E10+E11+E12+E13</f>
        <v>296259.84000000003</v>
      </c>
    </row>
    <row r="10" spans="2:5">
      <c r="B10" s="15" t="s">
        <v>6</v>
      </c>
      <c r="C10" s="159" t="s">
        <v>7</v>
      </c>
      <c r="D10" s="17">
        <v>199338.94</v>
      </c>
      <c r="E10" s="31">
        <v>296259.84000000003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199338.94</v>
      </c>
      <c r="E20" s="141">
        <f>E9-E16</f>
        <v>296259.84000000003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134319.4</v>
      </c>
      <c r="E24" s="27">
        <f>D20</f>
        <v>199338.94</v>
      </c>
    </row>
    <row r="25" spans="2:7">
      <c r="B25" s="25" t="s">
        <v>26</v>
      </c>
      <c r="C25" s="26" t="s">
        <v>27</v>
      </c>
      <c r="D25" s="172">
        <v>8324.06</v>
      </c>
      <c r="E25" s="242">
        <v>99485.36</v>
      </c>
    </row>
    <row r="26" spans="2:7">
      <c r="B26" s="28" t="s">
        <v>28</v>
      </c>
      <c r="C26" s="29" t="s">
        <v>29</v>
      </c>
      <c r="D26" s="174">
        <v>10458.620000000001</v>
      </c>
      <c r="E26" s="243">
        <v>150955.21</v>
      </c>
    </row>
    <row r="27" spans="2:7">
      <c r="B27" s="30" t="s">
        <v>6</v>
      </c>
      <c r="C27" s="16" t="s">
        <v>30</v>
      </c>
      <c r="D27" s="175">
        <v>10458.620000000001</v>
      </c>
      <c r="E27" s="244">
        <v>150955.21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2134.56</v>
      </c>
      <c r="E30" s="243">
        <v>51469.85</v>
      </c>
      <c r="G30" s="158"/>
    </row>
    <row r="31" spans="2:7">
      <c r="B31" s="30" t="s">
        <v>6</v>
      </c>
      <c r="C31" s="16" t="s">
        <v>35</v>
      </c>
      <c r="D31" s="175">
        <v>961.78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185.48</v>
      </c>
      <c r="E33" s="244">
        <v>219.81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987.3</v>
      </c>
      <c r="E35" s="244">
        <v>2222.9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49027.14</v>
      </c>
    </row>
    <row r="38" spans="2:6">
      <c r="B38" s="25" t="s">
        <v>45</v>
      </c>
      <c r="C38" s="26" t="s">
        <v>46</v>
      </c>
      <c r="D38" s="172">
        <v>-13061.18</v>
      </c>
      <c r="E38" s="27">
        <v>-2564.46</v>
      </c>
    </row>
    <row r="39" spans="2:6" ht="13.5" thickBot="1">
      <c r="B39" s="35" t="s">
        <v>47</v>
      </c>
      <c r="C39" s="36" t="s">
        <v>48</v>
      </c>
      <c r="D39" s="176">
        <v>129582.28</v>
      </c>
      <c r="E39" s="228">
        <f>E24+E25+E38</f>
        <v>296259.83999999997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1119.1418000000001</v>
      </c>
      <c r="E44" s="80">
        <v>1779.3353999999999</v>
      </c>
    </row>
    <row r="45" spans="2:6" ht="13.5" thickBot="1">
      <c r="B45" s="47" t="s">
        <v>8</v>
      </c>
      <c r="C45" s="88" t="s">
        <v>53</v>
      </c>
      <c r="D45" s="190">
        <v>1192.5481</v>
      </c>
      <c r="E45" s="81">
        <v>2660.1404000000002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120.02</v>
      </c>
      <c r="E47" s="92">
        <v>112.03</v>
      </c>
    </row>
    <row r="48" spans="2:6">
      <c r="B48" s="45" t="s">
        <v>8</v>
      </c>
      <c r="C48" s="87" t="s">
        <v>55</v>
      </c>
      <c r="D48" s="189">
        <v>107.7</v>
      </c>
      <c r="E48" s="247">
        <v>109.67</v>
      </c>
    </row>
    <row r="49" spans="2:5">
      <c r="B49" s="45" t="s">
        <v>10</v>
      </c>
      <c r="C49" s="87" t="s">
        <v>56</v>
      </c>
      <c r="D49" s="189">
        <v>122.42</v>
      </c>
      <c r="E49" s="247">
        <v>113.13</v>
      </c>
    </row>
    <row r="50" spans="2:5" ht="13.5" thickBot="1">
      <c r="B50" s="47" t="s">
        <v>12</v>
      </c>
      <c r="C50" s="88" t="s">
        <v>53</v>
      </c>
      <c r="D50" s="190">
        <v>108.66</v>
      </c>
      <c r="E50" s="93">
        <v>111.37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296259.84000000003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296259.84000000003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296259.84000000003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296259.84000000003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2243188.85</v>
      </c>
      <c r="E9" s="27">
        <f>E10+E11+E12+E13</f>
        <v>1826209.3</v>
      </c>
    </row>
    <row r="10" spans="2:5">
      <c r="B10" s="15" t="s">
        <v>6</v>
      </c>
      <c r="C10" s="159" t="s">
        <v>7</v>
      </c>
      <c r="D10" s="17">
        <v>2243188.85</v>
      </c>
      <c r="E10" s="31">
        <v>1826209.3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5">
      <c r="B17" s="15" t="s">
        <v>6</v>
      </c>
      <c r="C17" s="159" t="s">
        <v>15</v>
      </c>
      <c r="D17" s="84"/>
      <c r="E17" s="139"/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2243188.85</v>
      </c>
      <c r="E20" s="141">
        <f>E9-E16</f>
        <v>1826209.3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19871</v>
      </c>
      <c r="E24" s="27">
        <f>D20</f>
        <v>2243188.85</v>
      </c>
    </row>
    <row r="25" spans="2:5">
      <c r="B25" s="25" t="s">
        <v>26</v>
      </c>
      <c r="C25" s="26" t="s">
        <v>27</v>
      </c>
      <c r="D25" s="172">
        <v>3093.8899999999994</v>
      </c>
      <c r="E25" s="242">
        <v>-185664.30999999959</v>
      </c>
    </row>
    <row r="26" spans="2:5">
      <c r="B26" s="28" t="s">
        <v>28</v>
      </c>
      <c r="C26" s="29" t="s">
        <v>29</v>
      </c>
      <c r="D26" s="174">
        <v>7885.92</v>
      </c>
      <c r="E26" s="243">
        <v>2094890.02</v>
      </c>
    </row>
    <row r="27" spans="2:5">
      <c r="B27" s="30" t="s">
        <v>6</v>
      </c>
      <c r="C27" s="16" t="s">
        <v>30</v>
      </c>
      <c r="D27" s="175">
        <v>3857.71</v>
      </c>
      <c r="E27" s="244">
        <v>2093354.29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4028.21</v>
      </c>
      <c r="E29" s="244">
        <v>1535.73</v>
      </c>
    </row>
    <row r="30" spans="2:5">
      <c r="B30" s="28" t="s">
        <v>33</v>
      </c>
      <c r="C30" s="32" t="s">
        <v>34</v>
      </c>
      <c r="D30" s="174">
        <v>4792.0300000000007</v>
      </c>
      <c r="E30" s="243">
        <v>2280554.3299999996</v>
      </c>
    </row>
    <row r="31" spans="2:5">
      <c r="B31" s="30" t="s">
        <v>6</v>
      </c>
      <c r="C31" s="16" t="s">
        <v>35</v>
      </c>
      <c r="D31" s="175">
        <v>4545.3500000000004</v>
      </c>
      <c r="E31" s="244">
        <v>1183.98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64.97</v>
      </c>
      <c r="E33" s="244">
        <v>412.99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125.13</v>
      </c>
      <c r="E35" s="244">
        <v>22134.81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56.58</v>
      </c>
      <c r="E37" s="244">
        <v>2256822.5499999998</v>
      </c>
    </row>
    <row r="38" spans="2:6">
      <c r="B38" s="25" t="s">
        <v>45</v>
      </c>
      <c r="C38" s="26" t="s">
        <v>46</v>
      </c>
      <c r="D38" s="172">
        <v>2266.7800000000002</v>
      </c>
      <c r="E38" s="27">
        <v>-231315.24</v>
      </c>
    </row>
    <row r="39" spans="2:6" ht="13.5" thickBot="1">
      <c r="B39" s="35" t="s">
        <v>47</v>
      </c>
      <c r="C39" s="36" t="s">
        <v>48</v>
      </c>
      <c r="D39" s="176">
        <v>25231.67</v>
      </c>
      <c r="E39" s="228">
        <f>E24+E25+E38</f>
        <v>1826209.3000000005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203.42959999999999</v>
      </c>
      <c r="E44" s="80">
        <v>16580.596099999999</v>
      </c>
    </row>
    <row r="45" spans="2:6" ht="13.5" thickBot="1">
      <c r="B45" s="47" t="s">
        <v>8</v>
      </c>
      <c r="C45" s="88" t="s">
        <v>53</v>
      </c>
      <c r="D45" s="190">
        <v>231.54689999999999</v>
      </c>
      <c r="E45" s="81">
        <v>14423.8946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97.68</v>
      </c>
      <c r="E47" s="92">
        <v>135.29</v>
      </c>
    </row>
    <row r="48" spans="2:6">
      <c r="B48" s="45" t="s">
        <v>8</v>
      </c>
      <c r="C48" s="87" t="s">
        <v>55</v>
      </c>
      <c r="D48" s="189">
        <v>97.17</v>
      </c>
      <c r="E48" s="247">
        <v>124.12</v>
      </c>
    </row>
    <row r="49" spans="2:6">
      <c r="B49" s="45" t="s">
        <v>10</v>
      </c>
      <c r="C49" s="87" t="s">
        <v>56</v>
      </c>
      <c r="D49" s="189">
        <v>113.98</v>
      </c>
      <c r="E49" s="247">
        <v>140.36000000000001</v>
      </c>
    </row>
    <row r="50" spans="2:6" ht="13.5" thickBot="1">
      <c r="B50" s="47" t="s">
        <v>12</v>
      </c>
      <c r="C50" s="88" t="s">
        <v>53</v>
      </c>
      <c r="D50" s="190">
        <v>108.97</v>
      </c>
      <c r="E50" s="93">
        <v>126.61</v>
      </c>
      <c r="F50" s="158"/>
    </row>
    <row r="51" spans="2:6" ht="13.5" thickBot="1">
      <c r="B51" s="37"/>
      <c r="C51" s="38"/>
      <c r="D51" s="192"/>
      <c r="E51" s="39"/>
    </row>
    <row r="52" spans="2:6" ht="16.5" thickBot="1">
      <c r="B52" s="49"/>
      <c r="C52" s="50" t="s">
        <v>57</v>
      </c>
      <c r="D52" s="51"/>
      <c r="E52" s="8"/>
    </row>
    <row r="53" spans="2:6" ht="23.25" thickBot="1">
      <c r="B53" s="298" t="s">
        <v>58</v>
      </c>
      <c r="C53" s="299"/>
      <c r="D53" s="52" t="s">
        <v>59</v>
      </c>
      <c r="E53" s="53" t="s">
        <v>60</v>
      </c>
    </row>
    <row r="54" spans="2:6" ht="13.5" thickBot="1">
      <c r="B54" s="54" t="s">
        <v>28</v>
      </c>
      <c r="C54" s="43" t="s">
        <v>61</v>
      </c>
      <c r="D54" s="55">
        <f>SUM(D55:D66)</f>
        <v>1826209.3</v>
      </c>
      <c r="E54" s="56">
        <f>E60</f>
        <v>1</v>
      </c>
    </row>
    <row r="55" spans="2:6" ht="25.5">
      <c r="B55" s="57" t="s">
        <v>6</v>
      </c>
      <c r="C55" s="58" t="s">
        <v>62</v>
      </c>
      <c r="D55" s="59">
        <v>0</v>
      </c>
      <c r="E55" s="60">
        <v>0</v>
      </c>
    </row>
    <row r="56" spans="2:6" ht="25.5">
      <c r="B56" s="45" t="s">
        <v>8</v>
      </c>
      <c r="C56" s="46" t="s">
        <v>63</v>
      </c>
      <c r="D56" s="61">
        <v>0</v>
      </c>
      <c r="E56" s="62">
        <v>0</v>
      </c>
    </row>
    <row r="57" spans="2:6">
      <c r="B57" s="45" t="s">
        <v>10</v>
      </c>
      <c r="C57" s="46" t="s">
        <v>64</v>
      </c>
      <c r="D57" s="61">
        <v>0</v>
      </c>
      <c r="E57" s="62">
        <v>0</v>
      </c>
    </row>
    <row r="58" spans="2:6">
      <c r="B58" s="45" t="s">
        <v>12</v>
      </c>
      <c r="C58" s="46" t="s">
        <v>65</v>
      </c>
      <c r="D58" s="61">
        <v>0</v>
      </c>
      <c r="E58" s="62">
        <v>0</v>
      </c>
    </row>
    <row r="59" spans="2:6">
      <c r="B59" s="45" t="s">
        <v>39</v>
      </c>
      <c r="C59" s="46" t="s">
        <v>66</v>
      </c>
      <c r="D59" s="61">
        <v>0</v>
      </c>
      <c r="E59" s="62">
        <v>0</v>
      </c>
    </row>
    <row r="60" spans="2:6">
      <c r="B60" s="63" t="s">
        <v>41</v>
      </c>
      <c r="C60" s="64" t="s">
        <v>67</v>
      </c>
      <c r="D60" s="65">
        <f>E10</f>
        <v>1826209.3</v>
      </c>
      <c r="E60" s="66">
        <f>D60/E20</f>
        <v>1</v>
      </c>
    </row>
    <row r="61" spans="2:6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6">
      <c r="B62" s="63" t="s">
        <v>69</v>
      </c>
      <c r="C62" s="64" t="s">
        <v>70</v>
      </c>
      <c r="D62" s="65">
        <v>0</v>
      </c>
      <c r="E62" s="66">
        <v>0</v>
      </c>
    </row>
    <row r="63" spans="2:6">
      <c r="B63" s="45" t="s">
        <v>71</v>
      </c>
      <c r="C63" s="46" t="s">
        <v>72</v>
      </c>
      <c r="D63" s="61">
        <v>0</v>
      </c>
      <c r="E63" s="62">
        <v>0</v>
      </c>
    </row>
    <row r="64" spans="2:6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1826209.3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1826209.3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598709.06999999995</v>
      </c>
      <c r="E9" s="27">
        <f>E10+E11+E12+E13</f>
        <v>939286.07</v>
      </c>
    </row>
    <row r="10" spans="2:5">
      <c r="B10" s="15" t="s">
        <v>6</v>
      </c>
      <c r="C10" s="159" t="s">
        <v>7</v>
      </c>
      <c r="D10" s="17">
        <v>598709.06999999995</v>
      </c>
      <c r="E10" s="31">
        <v>939286.07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5">
      <c r="B17" s="15" t="s">
        <v>6</v>
      </c>
      <c r="C17" s="159" t="s">
        <v>15</v>
      </c>
      <c r="D17" s="84"/>
      <c r="E17" s="139"/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598709.06999999995</v>
      </c>
      <c r="E20" s="141">
        <f>E9-E16</f>
        <v>939286.07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138044.26</v>
      </c>
      <c r="E24" s="27">
        <f>D20</f>
        <v>598709.06999999995</v>
      </c>
    </row>
    <row r="25" spans="2:5">
      <c r="B25" s="25" t="s">
        <v>26</v>
      </c>
      <c r="C25" s="26" t="s">
        <v>27</v>
      </c>
      <c r="D25" s="172">
        <v>94922.48000000001</v>
      </c>
      <c r="E25" s="242">
        <v>316222.65000000002</v>
      </c>
    </row>
    <row r="26" spans="2:5">
      <c r="B26" s="28" t="s">
        <v>28</v>
      </c>
      <c r="C26" s="29" t="s">
        <v>29</v>
      </c>
      <c r="D26" s="174">
        <v>120601.66</v>
      </c>
      <c r="E26" s="243">
        <v>361938.88999999996</v>
      </c>
    </row>
    <row r="27" spans="2:5">
      <c r="B27" s="30" t="s">
        <v>6</v>
      </c>
      <c r="C27" s="16" t="s">
        <v>30</v>
      </c>
      <c r="D27" s="175">
        <v>117563.29</v>
      </c>
      <c r="E27" s="244">
        <v>360866.98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3038.37</v>
      </c>
      <c r="E29" s="244">
        <v>1071.9100000000001</v>
      </c>
    </row>
    <row r="30" spans="2:5">
      <c r="B30" s="28" t="s">
        <v>33</v>
      </c>
      <c r="C30" s="32" t="s">
        <v>34</v>
      </c>
      <c r="D30" s="174">
        <v>25679.18</v>
      </c>
      <c r="E30" s="243">
        <v>45716.24</v>
      </c>
    </row>
    <row r="31" spans="2:5">
      <c r="B31" s="30" t="s">
        <v>6</v>
      </c>
      <c r="C31" s="16" t="s">
        <v>35</v>
      </c>
      <c r="D31" s="175">
        <v>587.28</v>
      </c>
      <c r="E31" s="244">
        <v>15742.82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146.30000000000001</v>
      </c>
      <c r="E33" s="244">
        <v>559.47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1537.62</v>
      </c>
      <c r="E35" s="244">
        <v>6005.54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23407.98</v>
      </c>
      <c r="E37" s="244">
        <v>23408.41</v>
      </c>
    </row>
    <row r="38" spans="2:6">
      <c r="B38" s="25" t="s">
        <v>45</v>
      </c>
      <c r="C38" s="26" t="s">
        <v>46</v>
      </c>
      <c r="D38" s="172">
        <v>470.01</v>
      </c>
      <c r="E38" s="27">
        <v>24354.35</v>
      </c>
    </row>
    <row r="39" spans="2:6" ht="13.5" thickBot="1">
      <c r="B39" s="35" t="s">
        <v>47</v>
      </c>
      <c r="C39" s="36" t="s">
        <v>48</v>
      </c>
      <c r="D39" s="176">
        <v>233436.75000000003</v>
      </c>
      <c r="E39" s="228">
        <f>E24+E25+E38</f>
        <v>939286.07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916.20270000000005</v>
      </c>
      <c r="E44" s="80">
        <v>3924.4171000000001</v>
      </c>
    </row>
    <row r="45" spans="2:6" ht="13.5" thickBot="1">
      <c r="B45" s="47" t="s">
        <v>8</v>
      </c>
      <c r="C45" s="88" t="s">
        <v>53</v>
      </c>
      <c r="D45" s="190">
        <v>1555.001</v>
      </c>
      <c r="E45" s="81">
        <v>5987.2901000000002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150.66999999999999</v>
      </c>
      <c r="E47" s="92">
        <v>152.56</v>
      </c>
    </row>
    <row r="48" spans="2:6">
      <c r="B48" s="45" t="s">
        <v>8</v>
      </c>
      <c r="C48" s="87" t="s">
        <v>55</v>
      </c>
      <c r="D48" s="189">
        <v>148.80000000000001</v>
      </c>
      <c r="E48" s="247">
        <v>151.03</v>
      </c>
    </row>
    <row r="49" spans="2:5">
      <c r="B49" s="45" t="s">
        <v>10</v>
      </c>
      <c r="C49" s="87" t="s">
        <v>56</v>
      </c>
      <c r="D49" s="189">
        <v>155.04</v>
      </c>
      <c r="E49" s="247">
        <v>156.94999999999999</v>
      </c>
    </row>
    <row r="50" spans="2:5" ht="13.5" thickBot="1">
      <c r="B50" s="47" t="s">
        <v>12</v>
      </c>
      <c r="C50" s="88" t="s">
        <v>53</v>
      </c>
      <c r="D50" s="190">
        <v>150.12</v>
      </c>
      <c r="E50" s="93">
        <v>156.88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939286.07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939286.07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939286.07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939286.07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145173.67000000001</v>
      </c>
      <c r="E9" s="27">
        <f>E10+E11+E12+E13</f>
        <v>209285.61</v>
      </c>
    </row>
    <row r="10" spans="2:5">
      <c r="B10" s="15" t="s">
        <v>6</v>
      </c>
      <c r="C10" s="159" t="s">
        <v>7</v>
      </c>
      <c r="D10" s="17">
        <v>145173.67000000001</v>
      </c>
      <c r="E10" s="31">
        <v>209285.61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145173.67000000001</v>
      </c>
      <c r="E20" s="141">
        <f>E9-E16</f>
        <v>209285.61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139743.13</v>
      </c>
      <c r="E24" s="27">
        <f>D20</f>
        <v>145173.67000000001</v>
      </c>
    </row>
    <row r="25" spans="2:7">
      <c r="B25" s="25" t="s">
        <v>26</v>
      </c>
      <c r="C25" s="26" t="s">
        <v>27</v>
      </c>
      <c r="D25" s="172">
        <v>-9399.7099999999991</v>
      </c>
      <c r="E25" s="242">
        <v>65692.27</v>
      </c>
      <c r="F25" s="91"/>
    </row>
    <row r="26" spans="2:7">
      <c r="B26" s="28" t="s">
        <v>28</v>
      </c>
      <c r="C26" s="29" t="s">
        <v>29</v>
      </c>
      <c r="D26" s="174">
        <v>5641.39</v>
      </c>
      <c r="E26" s="243">
        <v>67001.36</v>
      </c>
    </row>
    <row r="27" spans="2:7">
      <c r="B27" s="30" t="s">
        <v>6</v>
      </c>
      <c r="C27" s="16" t="s">
        <v>30</v>
      </c>
      <c r="D27" s="175">
        <v>5641.39</v>
      </c>
      <c r="E27" s="244">
        <v>61054.33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5947.03</v>
      </c>
    </row>
    <row r="30" spans="2:7">
      <c r="B30" s="28" t="s">
        <v>33</v>
      </c>
      <c r="C30" s="32" t="s">
        <v>34</v>
      </c>
      <c r="D30" s="174">
        <v>15041.099999999999</v>
      </c>
      <c r="E30" s="243">
        <v>1309.0900000000001</v>
      </c>
    </row>
    <row r="31" spans="2:7">
      <c r="B31" s="30" t="s">
        <v>6</v>
      </c>
      <c r="C31" s="16" t="s">
        <v>35</v>
      </c>
      <c r="D31" s="175">
        <v>1342.35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122.87</v>
      </c>
      <c r="E33" s="244">
        <v>103.91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>
        <v>1018.17</v>
      </c>
      <c r="E35" s="244">
        <v>1205.18</v>
      </c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12557.71</v>
      </c>
      <c r="E37" s="244"/>
      <c r="G37" s="158"/>
    </row>
    <row r="38" spans="2:7">
      <c r="B38" s="25" t="s">
        <v>45</v>
      </c>
      <c r="C38" s="26" t="s">
        <v>46</v>
      </c>
      <c r="D38" s="172">
        <v>-6742.38</v>
      </c>
      <c r="E38" s="27">
        <v>-1580.33</v>
      </c>
    </row>
    <row r="39" spans="2:7" ht="13.5" thickBot="1">
      <c r="B39" s="35" t="s">
        <v>47</v>
      </c>
      <c r="C39" s="36" t="s">
        <v>48</v>
      </c>
      <c r="D39" s="176">
        <v>123601.04000000001</v>
      </c>
      <c r="E39" s="228">
        <f>E24+E25+E38</f>
        <v>209285.61000000002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1648.692</v>
      </c>
      <c r="E44" s="80">
        <v>1559.3305</v>
      </c>
    </row>
    <row r="45" spans="2:7" ht="13.5" thickBot="1">
      <c r="B45" s="47" t="s">
        <v>8</v>
      </c>
      <c r="C45" s="88" t="s">
        <v>53</v>
      </c>
      <c r="D45" s="190">
        <v>1534.0826</v>
      </c>
      <c r="E45" s="81">
        <v>2255.9621999999999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84.76</v>
      </c>
      <c r="E47" s="92">
        <v>93.1</v>
      </c>
    </row>
    <row r="48" spans="2:7">
      <c r="B48" s="45" t="s">
        <v>8</v>
      </c>
      <c r="C48" s="87" t="s">
        <v>55</v>
      </c>
      <c r="D48" s="189">
        <v>78.64</v>
      </c>
      <c r="E48" s="247">
        <v>88.94</v>
      </c>
    </row>
    <row r="49" spans="2:5">
      <c r="B49" s="45" t="s">
        <v>10</v>
      </c>
      <c r="C49" s="87" t="s">
        <v>56</v>
      </c>
      <c r="D49" s="189">
        <v>87.09</v>
      </c>
      <c r="E49" s="247">
        <v>97.72</v>
      </c>
    </row>
    <row r="50" spans="2:5" ht="13.5" thickBot="1">
      <c r="B50" s="47" t="s">
        <v>12</v>
      </c>
      <c r="C50" s="88" t="s">
        <v>53</v>
      </c>
      <c r="D50" s="190">
        <v>80.569999999999993</v>
      </c>
      <c r="E50" s="93">
        <v>92.77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209285.61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209285.61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209285.61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209285.61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4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172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177934.91</v>
      </c>
      <c r="E9" s="27">
        <f>E10+E11+E12+E13</f>
        <v>281380.21999999997</v>
      </c>
    </row>
    <row r="10" spans="2:5">
      <c r="B10" s="15" t="s">
        <v>6</v>
      </c>
      <c r="C10" s="159" t="s">
        <v>7</v>
      </c>
      <c r="D10" s="17">
        <v>177934.91</v>
      </c>
      <c r="E10" s="31">
        <v>281380.21999999997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177934.91</v>
      </c>
      <c r="E20" s="141">
        <f>E9-E16</f>
        <v>281380.21999999997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74356.22</v>
      </c>
      <c r="E24" s="27">
        <f>D20</f>
        <v>177934.91</v>
      </c>
    </row>
    <row r="25" spans="2:7">
      <c r="B25" s="25" t="s">
        <v>26</v>
      </c>
      <c r="C25" s="26" t="s">
        <v>27</v>
      </c>
      <c r="D25" s="172">
        <v>3042.0200000000004</v>
      </c>
      <c r="E25" s="242">
        <v>101873.08</v>
      </c>
    </row>
    <row r="26" spans="2:7">
      <c r="B26" s="28" t="s">
        <v>28</v>
      </c>
      <c r="C26" s="29" t="s">
        <v>29</v>
      </c>
      <c r="D26" s="174">
        <v>4228.6000000000004</v>
      </c>
      <c r="E26" s="243">
        <v>162814.76999999999</v>
      </c>
      <c r="F26" s="91"/>
    </row>
    <row r="27" spans="2:7">
      <c r="B27" s="30" t="s">
        <v>6</v>
      </c>
      <c r="C27" s="16" t="s">
        <v>30</v>
      </c>
      <c r="D27" s="175">
        <v>4228.6000000000004</v>
      </c>
      <c r="E27" s="244">
        <v>149135.43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13679.34</v>
      </c>
    </row>
    <row r="30" spans="2:7">
      <c r="B30" s="28" t="s">
        <v>33</v>
      </c>
      <c r="C30" s="32" t="s">
        <v>34</v>
      </c>
      <c r="D30" s="174">
        <v>1186.58</v>
      </c>
      <c r="E30" s="243">
        <v>60941.69</v>
      </c>
    </row>
    <row r="31" spans="2:7">
      <c r="B31" s="30" t="s">
        <v>6</v>
      </c>
      <c r="C31" s="16" t="s">
        <v>35</v>
      </c>
      <c r="D31" s="175">
        <v>405.58</v>
      </c>
      <c r="E31" s="244">
        <v>10154.02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132.33000000000001</v>
      </c>
      <c r="E33" s="244">
        <v>142.57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648.66999999999996</v>
      </c>
      <c r="E35" s="244">
        <v>1279.01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49366.09</v>
      </c>
    </row>
    <row r="38" spans="2:6">
      <c r="B38" s="25" t="s">
        <v>45</v>
      </c>
      <c r="C38" s="26" t="s">
        <v>46</v>
      </c>
      <c r="D38" s="172">
        <v>-3610.01</v>
      </c>
      <c r="E38" s="27">
        <v>1572.23</v>
      </c>
    </row>
    <row r="39" spans="2:6" ht="13.5" thickBot="1">
      <c r="B39" s="35" t="s">
        <v>47</v>
      </c>
      <c r="C39" s="36" t="s">
        <v>48</v>
      </c>
      <c r="D39" s="176">
        <v>73788.23000000001</v>
      </c>
      <c r="E39" s="228">
        <f>E24+E25+E38</f>
        <v>281380.21999999997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565.61860000000001</v>
      </c>
      <c r="E44" s="80">
        <v>1381.0533</v>
      </c>
    </row>
    <row r="45" spans="2:6" ht="13.5" thickBot="1">
      <c r="B45" s="47" t="s">
        <v>8</v>
      </c>
      <c r="C45" s="88" t="s">
        <v>53</v>
      </c>
      <c r="D45" s="190">
        <v>589.12760000000003</v>
      </c>
      <c r="E45" s="81">
        <v>2161.1383999999998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131.46</v>
      </c>
      <c r="E47" s="92">
        <v>128.84</v>
      </c>
    </row>
    <row r="48" spans="2:6">
      <c r="B48" s="45" t="s">
        <v>8</v>
      </c>
      <c r="C48" s="87" t="s">
        <v>55</v>
      </c>
      <c r="D48" s="189">
        <v>124.49</v>
      </c>
      <c r="E48" s="247">
        <v>126.85</v>
      </c>
    </row>
    <row r="49" spans="2:5">
      <c r="B49" s="45" t="s">
        <v>10</v>
      </c>
      <c r="C49" s="87" t="s">
        <v>56</v>
      </c>
      <c r="D49" s="189">
        <v>131.72999999999999</v>
      </c>
      <c r="E49" s="247">
        <v>131.18</v>
      </c>
    </row>
    <row r="50" spans="2:5" ht="13.5" thickBot="1">
      <c r="B50" s="47" t="s">
        <v>12</v>
      </c>
      <c r="C50" s="88" t="s">
        <v>53</v>
      </c>
      <c r="D50" s="190">
        <v>125.25</v>
      </c>
      <c r="E50" s="93">
        <v>130.19999999999999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281380.21999999997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281380.21999999997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281380.21999999997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281380.21999999997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4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103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8482728.25</v>
      </c>
      <c r="E9" s="27">
        <f>E10+E11+E12+E13</f>
        <v>8521255.9800000004</v>
      </c>
    </row>
    <row r="10" spans="2:5">
      <c r="B10" s="15" t="s">
        <v>6</v>
      </c>
      <c r="C10" s="159" t="s">
        <v>7</v>
      </c>
      <c r="D10" s="17">
        <v>8482728.25</v>
      </c>
      <c r="E10" s="31">
        <v>8521255.9800000004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8482728.25</v>
      </c>
      <c r="E20" s="141">
        <f>E9-E16</f>
        <v>8521255.9800000004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160430.60999999999</v>
      </c>
      <c r="E24" s="27">
        <f>D20</f>
        <v>8482728.25</v>
      </c>
    </row>
    <row r="25" spans="2:7">
      <c r="B25" s="25" t="s">
        <v>26</v>
      </c>
      <c r="C25" s="26" t="s">
        <v>27</v>
      </c>
      <c r="D25" s="172">
        <v>14503.800000000003</v>
      </c>
      <c r="E25" s="242">
        <v>-110878.54</v>
      </c>
      <c r="F25" s="91"/>
    </row>
    <row r="26" spans="2:7">
      <c r="B26" s="28" t="s">
        <v>28</v>
      </c>
      <c r="C26" s="29" t="s">
        <v>29</v>
      </c>
      <c r="D26" s="174">
        <v>20475.260000000002</v>
      </c>
      <c r="E26" s="243">
        <v>2311108.06</v>
      </c>
    </row>
    <row r="27" spans="2:7">
      <c r="B27" s="30" t="s">
        <v>6</v>
      </c>
      <c r="C27" s="16" t="s">
        <v>30</v>
      </c>
      <c r="D27" s="175">
        <v>8516.4</v>
      </c>
      <c r="E27" s="244">
        <v>2192519.1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11958.86</v>
      </c>
      <c r="E29" s="244">
        <v>118588.96</v>
      </c>
    </row>
    <row r="30" spans="2:7">
      <c r="B30" s="28" t="s">
        <v>33</v>
      </c>
      <c r="C30" s="32" t="s">
        <v>34</v>
      </c>
      <c r="D30" s="174">
        <v>5971.46</v>
      </c>
      <c r="E30" s="243">
        <v>2421986.6</v>
      </c>
    </row>
    <row r="31" spans="2:7">
      <c r="B31" s="30" t="s">
        <v>6</v>
      </c>
      <c r="C31" s="16" t="s">
        <v>35</v>
      </c>
      <c r="D31" s="175">
        <v>4050.7</v>
      </c>
      <c r="E31" s="244">
        <v>382401.88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231.87</v>
      </c>
      <c r="E33" s="244">
        <v>1900.19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1353.47</v>
      </c>
      <c r="E35" s="244">
        <v>70066.75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335.42</v>
      </c>
      <c r="E37" s="244">
        <v>1967617.78</v>
      </c>
    </row>
    <row r="38" spans="2:6">
      <c r="B38" s="25" t="s">
        <v>45</v>
      </c>
      <c r="C38" s="26" t="s">
        <v>46</v>
      </c>
      <c r="D38" s="172">
        <v>2353.96</v>
      </c>
      <c r="E38" s="27">
        <v>149406.26999999999</v>
      </c>
    </row>
    <row r="39" spans="2:6" ht="13.5" thickBot="1">
      <c r="B39" s="35" t="s">
        <v>47</v>
      </c>
      <c r="C39" s="36" t="s">
        <v>48</v>
      </c>
      <c r="D39" s="176">
        <v>177288.36999999997</v>
      </c>
      <c r="E39" s="228">
        <f>E24+E25+E38</f>
        <v>8521255.9800000004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1161.7829999999999</v>
      </c>
      <c r="E44" s="80">
        <v>59573.904399999999</v>
      </c>
    </row>
    <row r="45" spans="2:6" ht="13.5" thickBot="1">
      <c r="B45" s="47" t="s">
        <v>8</v>
      </c>
      <c r="C45" s="88" t="s">
        <v>53</v>
      </c>
      <c r="D45" s="190">
        <v>1265.4416000000001</v>
      </c>
      <c r="E45" s="81">
        <v>58815.957900000001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138.09</v>
      </c>
      <c r="E47" s="92">
        <v>142.38999999999999</v>
      </c>
    </row>
    <row r="48" spans="2:6">
      <c r="B48" s="45" t="s">
        <v>8</v>
      </c>
      <c r="C48" s="87" t="s">
        <v>55</v>
      </c>
      <c r="D48" s="189">
        <v>138.24</v>
      </c>
      <c r="E48" s="247">
        <v>142.30000000000001</v>
      </c>
    </row>
    <row r="49" spans="2:5">
      <c r="B49" s="45" t="s">
        <v>10</v>
      </c>
      <c r="C49" s="87" t="s">
        <v>56</v>
      </c>
      <c r="D49" s="189">
        <v>140.56</v>
      </c>
      <c r="E49" s="247">
        <v>144.9</v>
      </c>
    </row>
    <row r="50" spans="2:5" ht="13.5" thickBot="1">
      <c r="B50" s="47" t="s">
        <v>12</v>
      </c>
      <c r="C50" s="88" t="s">
        <v>53</v>
      </c>
      <c r="D50" s="190">
        <v>140.1</v>
      </c>
      <c r="E50" s="93">
        <v>144.88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8521255.9800000004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8521255.9800000004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8521255.9800000004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8521255.9800000004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  <col min="7" max="7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269592162.36000001</v>
      </c>
      <c r="E9" s="27">
        <f>E10+E11+E12+E13</f>
        <v>256609824.16999999</v>
      </c>
    </row>
    <row r="10" spans="2:5">
      <c r="B10" s="15" t="s">
        <v>6</v>
      </c>
      <c r="C10" s="159" t="s">
        <v>7</v>
      </c>
      <c r="D10" s="17">
        <v>268581025.25</v>
      </c>
      <c r="E10" s="31">
        <v>255738784.72999999</v>
      </c>
    </row>
    <row r="11" spans="2:5">
      <c r="B11" s="15" t="s">
        <v>8</v>
      </c>
      <c r="C11" s="159" t="s">
        <v>9</v>
      </c>
      <c r="D11" s="17">
        <v>295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1010842.11</v>
      </c>
      <c r="E13" s="31">
        <f>E14</f>
        <v>871039.44</v>
      </c>
    </row>
    <row r="14" spans="2:5">
      <c r="B14" s="15" t="s">
        <v>14</v>
      </c>
      <c r="C14" s="159" t="s">
        <v>15</v>
      </c>
      <c r="D14" s="17">
        <v>1010842.11</v>
      </c>
      <c r="E14" s="31">
        <v>871039.44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448828.28</v>
      </c>
      <c r="E16" s="27">
        <f>E17+E18+E19</f>
        <v>320501.43</v>
      </c>
    </row>
    <row r="17" spans="2:5">
      <c r="B17" s="15" t="s">
        <v>6</v>
      </c>
      <c r="C17" s="159" t="s">
        <v>15</v>
      </c>
      <c r="D17" s="84">
        <v>448828.28</v>
      </c>
      <c r="E17" s="139">
        <v>320501.43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269143334.08000004</v>
      </c>
      <c r="E20" s="141">
        <f>E9-E16</f>
        <v>256289322.73999998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260042011.23999998</v>
      </c>
      <c r="E24" s="27">
        <f>D20</f>
        <v>269143334.08000004</v>
      </c>
    </row>
    <row r="25" spans="2:5">
      <c r="B25" s="25" t="s">
        <v>26</v>
      </c>
      <c r="C25" s="26" t="s">
        <v>27</v>
      </c>
      <c r="D25" s="172">
        <v>327335.86999999732</v>
      </c>
      <c r="E25" s="242">
        <v>-976541.15999999642</v>
      </c>
    </row>
    <row r="26" spans="2:5">
      <c r="B26" s="28" t="s">
        <v>28</v>
      </c>
      <c r="C26" s="29" t="s">
        <v>29</v>
      </c>
      <c r="D26" s="174">
        <v>29035674.289999999</v>
      </c>
      <c r="E26" s="243">
        <v>25829255.210000001</v>
      </c>
    </row>
    <row r="27" spans="2:5">
      <c r="B27" s="30" t="s">
        <v>6</v>
      </c>
      <c r="C27" s="16" t="s">
        <v>30</v>
      </c>
      <c r="D27" s="175">
        <v>27501512.039999999</v>
      </c>
      <c r="E27" s="244">
        <v>24943214.330000002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1534162.25</v>
      </c>
      <c r="E29" s="244">
        <v>886040.88000000012</v>
      </c>
    </row>
    <row r="30" spans="2:5">
      <c r="B30" s="28" t="s">
        <v>33</v>
      </c>
      <c r="C30" s="32" t="s">
        <v>34</v>
      </c>
      <c r="D30" s="174">
        <v>28708338.420000002</v>
      </c>
      <c r="E30" s="243">
        <v>26805796.369999997</v>
      </c>
    </row>
    <row r="31" spans="2:5">
      <c r="B31" s="30" t="s">
        <v>6</v>
      </c>
      <c r="C31" s="16" t="s">
        <v>35</v>
      </c>
      <c r="D31" s="175">
        <v>17923251.710000001</v>
      </c>
      <c r="E31" s="244">
        <v>18628571.310000002</v>
      </c>
    </row>
    <row r="32" spans="2:5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5706198.04</v>
      </c>
      <c r="E33" s="244">
        <v>5119105.66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5078888.67</v>
      </c>
      <c r="E37" s="244">
        <v>3058119.4000000004</v>
      </c>
    </row>
    <row r="38" spans="2:7">
      <c r="B38" s="25" t="s">
        <v>45</v>
      </c>
      <c r="C38" s="26" t="s">
        <v>46</v>
      </c>
      <c r="D38" s="172">
        <v>-19126511.66</v>
      </c>
      <c r="E38" s="27">
        <v>-11877470.18</v>
      </c>
    </row>
    <row r="39" spans="2:7" ht="13.5" thickBot="1">
      <c r="B39" s="35" t="s">
        <v>47</v>
      </c>
      <c r="C39" s="36" t="s">
        <v>48</v>
      </c>
      <c r="D39" s="176">
        <v>241242835.44999999</v>
      </c>
      <c r="E39" s="228">
        <f>E24+E25+E38</f>
        <v>256289322.74000004</v>
      </c>
      <c r="F39" s="22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13271873.126700001</v>
      </c>
      <c r="E44" s="80">
        <v>13462440.3334</v>
      </c>
    </row>
    <row r="45" spans="2:7" ht="13.5" thickBot="1">
      <c r="B45" s="47" t="s">
        <v>8</v>
      </c>
      <c r="C45" s="88" t="s">
        <v>53</v>
      </c>
      <c r="D45" s="190">
        <v>13291121.3324</v>
      </c>
      <c r="E45" s="81">
        <v>13411406.736400001</v>
      </c>
    </row>
    <row r="46" spans="2:7">
      <c r="B46" s="42" t="s">
        <v>33</v>
      </c>
      <c r="C46" s="86" t="s">
        <v>54</v>
      </c>
      <c r="D46" s="191"/>
      <c r="E46" s="83"/>
      <c r="G46" s="158"/>
    </row>
    <row r="47" spans="2:7">
      <c r="B47" s="45" t="s">
        <v>6</v>
      </c>
      <c r="C47" s="87" t="s">
        <v>52</v>
      </c>
      <c r="D47" s="189">
        <v>19.593499999999999</v>
      </c>
      <c r="E47" s="92">
        <v>19.9922</v>
      </c>
    </row>
    <row r="48" spans="2:7">
      <c r="B48" s="45" t="s">
        <v>8</v>
      </c>
      <c r="C48" s="87" t="s">
        <v>55</v>
      </c>
      <c r="D48" s="189">
        <v>17.863399999999999</v>
      </c>
      <c r="E48" s="292">
        <v>18.441199999999998</v>
      </c>
    </row>
    <row r="49" spans="2:5">
      <c r="B49" s="45" t="s">
        <v>10</v>
      </c>
      <c r="C49" s="87" t="s">
        <v>56</v>
      </c>
      <c r="D49" s="189">
        <v>20.027100000000001</v>
      </c>
      <c r="E49" s="292">
        <v>20.377400000000002</v>
      </c>
    </row>
    <row r="50" spans="2:5" ht="13.5" thickBot="1">
      <c r="B50" s="47" t="s">
        <v>12</v>
      </c>
      <c r="C50" s="88" t="s">
        <v>53</v>
      </c>
      <c r="D50" s="190">
        <v>18.150700000000001</v>
      </c>
      <c r="E50" s="93">
        <v>19.109801661924301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255738784.72999999</v>
      </c>
      <c r="E54" s="56">
        <f>E60+E65</f>
        <v>0.99785188862292762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255442514.84999999</v>
      </c>
      <c r="E60" s="66">
        <f>D60/E20</f>
        <v>0.99669589087463062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296269.88</v>
      </c>
      <c r="E65" s="62">
        <f>D65/E20</f>
        <v>1.1559977482969879E-3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871039.44</v>
      </c>
      <c r="E69" s="56">
        <f>D69/E20</f>
        <v>3.3986567629415089E-3</v>
      </c>
    </row>
    <row r="70" spans="2:5" ht="13.5" thickBot="1">
      <c r="B70" s="42" t="s">
        <v>84</v>
      </c>
      <c r="C70" s="43" t="s">
        <v>85</v>
      </c>
      <c r="D70" s="44">
        <f>E16</f>
        <v>320501.43</v>
      </c>
      <c r="E70" s="56">
        <f>D70/E20</f>
        <v>1.250545385869008E-3</v>
      </c>
    </row>
    <row r="71" spans="2:5">
      <c r="B71" s="42" t="s">
        <v>86</v>
      </c>
      <c r="C71" s="43" t="s">
        <v>87</v>
      </c>
      <c r="D71" s="44">
        <f>D54+D69-D70</f>
        <v>256289322.73999998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256289322.73999998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28515625" style="78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</f>
        <v>6941554.6600000001</v>
      </c>
      <c r="E9" s="27">
        <f>E10</f>
        <v>9335727.0700000003</v>
      </c>
    </row>
    <row r="10" spans="2:5">
      <c r="B10" s="15" t="s">
        <v>6</v>
      </c>
      <c r="C10" s="159" t="s">
        <v>7</v>
      </c>
      <c r="D10" s="17">
        <v>6941554.6600000001</v>
      </c>
      <c r="E10" s="31">
        <v>9335727.0700000003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</f>
        <v>6941554.6600000001</v>
      </c>
      <c r="E20" s="141">
        <f>E9</f>
        <v>9335727.0700000003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12" t="s">
        <v>195</v>
      </c>
    </row>
    <row r="24" spans="2:7" ht="13.5" thickBot="1">
      <c r="B24" s="25" t="s">
        <v>24</v>
      </c>
      <c r="C24" s="26" t="s">
        <v>25</v>
      </c>
      <c r="D24" s="142">
        <v>943742.21</v>
      </c>
      <c r="E24" s="27">
        <f>D20</f>
        <v>6941554.6600000001</v>
      </c>
    </row>
    <row r="25" spans="2:7">
      <c r="B25" s="25" t="s">
        <v>26</v>
      </c>
      <c r="C25" s="26" t="s">
        <v>27</v>
      </c>
      <c r="D25" s="142">
        <v>192583.7</v>
      </c>
      <c r="E25" s="242">
        <v>2083361.83</v>
      </c>
      <c r="G25" s="158"/>
    </row>
    <row r="26" spans="2:7">
      <c r="B26" s="28" t="s">
        <v>28</v>
      </c>
      <c r="C26" s="29" t="s">
        <v>29</v>
      </c>
      <c r="D26" s="143">
        <v>316716.78000000003</v>
      </c>
      <c r="E26" s="243">
        <v>3008459.21</v>
      </c>
    </row>
    <row r="27" spans="2:7">
      <c r="B27" s="30" t="s">
        <v>6</v>
      </c>
      <c r="C27" s="16" t="s">
        <v>30</v>
      </c>
      <c r="D27" s="144">
        <v>316716.78000000003</v>
      </c>
      <c r="E27" s="244">
        <v>1985875.36</v>
      </c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/>
      <c r="E29" s="244">
        <v>1022583.85</v>
      </c>
    </row>
    <row r="30" spans="2:7">
      <c r="B30" s="28" t="s">
        <v>33</v>
      </c>
      <c r="C30" s="32" t="s">
        <v>34</v>
      </c>
      <c r="D30" s="143">
        <v>124133.08</v>
      </c>
      <c r="E30" s="243">
        <v>925097.38</v>
      </c>
    </row>
    <row r="31" spans="2:7">
      <c r="B31" s="30" t="s">
        <v>6</v>
      </c>
      <c r="C31" s="16" t="s">
        <v>35</v>
      </c>
      <c r="D31" s="144">
        <v>113989.58</v>
      </c>
      <c r="E31" s="244">
        <v>638262.46</v>
      </c>
      <c r="G31" s="158"/>
    </row>
    <row r="32" spans="2:7">
      <c r="B32" s="30" t="s">
        <v>8</v>
      </c>
      <c r="C32" s="16" t="s">
        <v>36</v>
      </c>
      <c r="D32" s="144"/>
      <c r="E32" s="244"/>
    </row>
    <row r="33" spans="2:7">
      <c r="B33" s="30" t="s">
        <v>10</v>
      </c>
      <c r="C33" s="16" t="s">
        <v>37</v>
      </c>
      <c r="D33" s="144">
        <v>31.8</v>
      </c>
      <c r="E33" s="244">
        <v>592.87</v>
      </c>
    </row>
    <row r="34" spans="2:7">
      <c r="B34" s="30" t="s">
        <v>12</v>
      </c>
      <c r="C34" s="16" t="s">
        <v>38</v>
      </c>
      <c r="D34" s="144"/>
      <c r="E34" s="244"/>
    </row>
    <row r="35" spans="2:7" ht="25.5">
      <c r="B35" s="30" t="s">
        <v>39</v>
      </c>
      <c r="C35" s="16" t="s">
        <v>40</v>
      </c>
      <c r="D35" s="144">
        <v>10111.700000000001</v>
      </c>
      <c r="E35" s="244">
        <v>71661.53</v>
      </c>
    </row>
    <row r="36" spans="2:7">
      <c r="B36" s="30" t="s">
        <v>41</v>
      </c>
      <c r="C36" s="16" t="s">
        <v>42</v>
      </c>
      <c r="D36" s="144"/>
      <c r="E36" s="244"/>
    </row>
    <row r="37" spans="2:7" ht="13.5" thickBot="1">
      <c r="B37" s="33" t="s">
        <v>43</v>
      </c>
      <c r="C37" s="34" t="s">
        <v>44</v>
      </c>
      <c r="D37" s="144"/>
      <c r="E37" s="244">
        <v>214580.52</v>
      </c>
      <c r="G37" s="158"/>
    </row>
    <row r="38" spans="2:7">
      <c r="B38" s="25" t="s">
        <v>45</v>
      </c>
      <c r="C38" s="26" t="s">
        <v>46</v>
      </c>
      <c r="D38" s="142">
        <v>-20439.12</v>
      </c>
      <c r="E38" s="27">
        <v>310810.58</v>
      </c>
    </row>
    <row r="39" spans="2:7" ht="13.5" thickBot="1">
      <c r="B39" s="35" t="s">
        <v>47</v>
      </c>
      <c r="C39" s="36" t="s">
        <v>48</v>
      </c>
      <c r="D39" s="145">
        <v>1115886.7899999998</v>
      </c>
      <c r="E39" s="228">
        <f>E24+E25+E38</f>
        <v>9335727.0700000003</v>
      </c>
      <c r="F39" s="170"/>
    </row>
    <row r="40" spans="2:7" ht="13.5" thickBot="1">
      <c r="B40" s="37"/>
      <c r="C40" s="38"/>
      <c r="D40" s="39"/>
      <c r="E40" s="39"/>
    </row>
    <row r="41" spans="2:7" ht="16.5" thickBot="1">
      <c r="B41" s="5"/>
      <c r="C41" s="40" t="s">
        <v>49</v>
      </c>
      <c r="D41" s="7"/>
      <c r="E41" s="8"/>
    </row>
    <row r="42" spans="2:7" ht="13.5" thickBot="1">
      <c r="B42" s="9"/>
      <c r="C42" s="41" t="s">
        <v>50</v>
      </c>
      <c r="D42" s="11" t="s">
        <v>221</v>
      </c>
      <c r="E42" s="12" t="s">
        <v>195</v>
      </c>
    </row>
    <row r="43" spans="2:7">
      <c r="B43" s="42" t="s">
        <v>28</v>
      </c>
      <c r="C43" s="43" t="s">
        <v>51</v>
      </c>
      <c r="D43" s="44"/>
      <c r="E43" s="147"/>
    </row>
    <row r="44" spans="2:7">
      <c r="B44" s="45" t="s">
        <v>6</v>
      </c>
      <c r="C44" s="46" t="s">
        <v>52</v>
      </c>
      <c r="D44" s="148">
        <v>7432.7968000000001</v>
      </c>
      <c r="E44" s="149">
        <v>54256.328399999999</v>
      </c>
    </row>
    <row r="45" spans="2:7" ht="13.5" thickBot="1">
      <c r="B45" s="47" t="s">
        <v>8</v>
      </c>
      <c r="C45" s="48" t="s">
        <v>53</v>
      </c>
      <c r="D45" s="150">
        <v>8981.7031000000006</v>
      </c>
      <c r="E45" s="151">
        <v>70240.968099999998</v>
      </c>
    </row>
    <row r="46" spans="2:7">
      <c r="B46" s="42" t="s">
        <v>33</v>
      </c>
      <c r="C46" s="43" t="s">
        <v>54</v>
      </c>
      <c r="D46" s="152"/>
      <c r="E46" s="153"/>
    </row>
    <row r="47" spans="2:7">
      <c r="B47" s="45" t="s">
        <v>6</v>
      </c>
      <c r="C47" s="46" t="s">
        <v>52</v>
      </c>
      <c r="D47" s="148">
        <v>126.97</v>
      </c>
      <c r="E47" s="289">
        <v>127.94</v>
      </c>
    </row>
    <row r="48" spans="2:7">
      <c r="B48" s="45" t="s">
        <v>8</v>
      </c>
      <c r="C48" s="46" t="s">
        <v>55</v>
      </c>
      <c r="D48" s="148">
        <v>123.04</v>
      </c>
      <c r="E48" s="247">
        <v>125.67</v>
      </c>
    </row>
    <row r="49" spans="2:5">
      <c r="B49" s="45" t="s">
        <v>10</v>
      </c>
      <c r="C49" s="46" t="s">
        <v>56</v>
      </c>
      <c r="D49" s="148">
        <v>131.22</v>
      </c>
      <c r="E49" s="247">
        <v>132.94</v>
      </c>
    </row>
    <row r="50" spans="2:5" ht="13.5" thickBot="1">
      <c r="B50" s="47" t="s">
        <v>12</v>
      </c>
      <c r="C50" s="48" t="s">
        <v>53</v>
      </c>
      <c r="D50" s="150">
        <v>124.24</v>
      </c>
      <c r="E50" s="290">
        <v>132.91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D60</f>
        <v>9335727.0700000003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E20</f>
        <v>9335727.0700000003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/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75">
        <v>0</v>
      </c>
    </row>
    <row r="69" spans="2:5" ht="13.5" thickBot="1">
      <c r="B69" s="42" t="s">
        <v>82</v>
      </c>
      <c r="C69" s="43" t="s">
        <v>83</v>
      </c>
      <c r="D69" s="44">
        <v>0</v>
      </c>
      <c r="E69" s="156">
        <v>0</v>
      </c>
    </row>
    <row r="70" spans="2:5" ht="13.5" thickBot="1">
      <c r="B70" s="42" t="s">
        <v>84</v>
      </c>
      <c r="C70" s="43" t="s">
        <v>85</v>
      </c>
      <c r="D70" s="44">
        <v>0</v>
      </c>
      <c r="E70" s="157">
        <v>0</v>
      </c>
    </row>
    <row r="71" spans="2:5">
      <c r="B71" s="42" t="s">
        <v>86</v>
      </c>
      <c r="C71" s="43" t="s">
        <v>87</v>
      </c>
      <c r="D71" s="44">
        <f>D60</f>
        <v>9335727.0700000003</v>
      </c>
      <c r="E71" s="75">
        <f>E60</f>
        <v>1</v>
      </c>
    </row>
    <row r="72" spans="2:5">
      <c r="B72" s="45" t="s">
        <v>6</v>
      </c>
      <c r="C72" s="46" t="s">
        <v>88</v>
      </c>
      <c r="D72" s="61">
        <f>D71</f>
        <v>9335727.0700000003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27740648.239999998</v>
      </c>
      <c r="E9" s="27">
        <f>E10+E11+E12+E13</f>
        <v>22876382.759999998</v>
      </c>
    </row>
    <row r="10" spans="2:5">
      <c r="B10" s="15" t="s">
        <v>6</v>
      </c>
      <c r="C10" s="159" t="s">
        <v>7</v>
      </c>
      <c r="D10" s="17">
        <v>22278543.34</v>
      </c>
      <c r="E10" s="31">
        <v>22860785.460000001</v>
      </c>
    </row>
    <row r="11" spans="2:5">
      <c r="B11" s="15" t="s">
        <v>8</v>
      </c>
      <c r="C11" s="159" t="s">
        <v>9</v>
      </c>
      <c r="D11" s="17">
        <v>3796954.31</v>
      </c>
      <c r="E11" s="31">
        <v>187.56</v>
      </c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1665150.59</v>
      </c>
      <c r="E13" s="31">
        <f>E14</f>
        <v>15409.74</v>
      </c>
    </row>
    <row r="14" spans="2:5">
      <c r="B14" s="15" t="s">
        <v>14</v>
      </c>
      <c r="C14" s="159" t="s">
        <v>15</v>
      </c>
      <c r="D14" s="17">
        <v>1665150.59</v>
      </c>
      <c r="E14" s="31">
        <v>15409.74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1432865.56</v>
      </c>
      <c r="E16" s="27">
        <f>E17+E18+E19</f>
        <v>24818.74</v>
      </c>
    </row>
    <row r="17" spans="2:5">
      <c r="B17" s="15" t="s">
        <v>6</v>
      </c>
      <c r="C17" s="159" t="s">
        <v>15</v>
      </c>
      <c r="D17" s="84">
        <v>1432865.56</v>
      </c>
      <c r="E17" s="139">
        <v>24818.74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26307782.68</v>
      </c>
      <c r="E20" s="141">
        <f>E9-E16</f>
        <v>22851564.02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226" t="s">
        <v>195</v>
      </c>
    </row>
    <row r="24" spans="2:5" ht="13.5" thickBot="1">
      <c r="B24" s="25" t="s">
        <v>24</v>
      </c>
      <c r="C24" s="26" t="s">
        <v>25</v>
      </c>
      <c r="D24" s="172">
        <v>785735.37</v>
      </c>
      <c r="E24" s="173">
        <f>D20</f>
        <v>26307782.68</v>
      </c>
    </row>
    <row r="25" spans="2:5">
      <c r="B25" s="25" t="s">
        <v>26</v>
      </c>
      <c r="C25" s="26" t="s">
        <v>27</v>
      </c>
      <c r="D25" s="172">
        <v>706016.39999999991</v>
      </c>
      <c r="E25" s="249">
        <v>-3285022.07</v>
      </c>
    </row>
    <row r="26" spans="2:5">
      <c r="B26" s="28" t="s">
        <v>28</v>
      </c>
      <c r="C26" s="29" t="s">
        <v>29</v>
      </c>
      <c r="D26" s="174">
        <v>924217.16999999993</v>
      </c>
      <c r="E26" s="250">
        <v>3041007.84</v>
      </c>
    </row>
    <row r="27" spans="2:5">
      <c r="B27" s="30" t="s">
        <v>6</v>
      </c>
      <c r="C27" s="16" t="s">
        <v>30</v>
      </c>
      <c r="D27" s="175">
        <v>913715.65999999992</v>
      </c>
      <c r="E27" s="251">
        <v>2790938.48</v>
      </c>
    </row>
    <row r="28" spans="2:5">
      <c r="B28" s="30" t="s">
        <v>8</v>
      </c>
      <c r="C28" s="16" t="s">
        <v>31</v>
      </c>
      <c r="D28" s="175"/>
      <c r="E28" s="251"/>
    </row>
    <row r="29" spans="2:5">
      <c r="B29" s="30" t="s">
        <v>10</v>
      </c>
      <c r="C29" s="16" t="s">
        <v>32</v>
      </c>
      <c r="D29" s="175">
        <v>10501.51</v>
      </c>
      <c r="E29" s="251">
        <v>250069.36</v>
      </c>
    </row>
    <row r="30" spans="2:5">
      <c r="B30" s="28" t="s">
        <v>33</v>
      </c>
      <c r="C30" s="32" t="s">
        <v>34</v>
      </c>
      <c r="D30" s="174">
        <v>218200.76999999996</v>
      </c>
      <c r="E30" s="250">
        <v>6326029.9100000001</v>
      </c>
    </row>
    <row r="31" spans="2:5">
      <c r="B31" s="30" t="s">
        <v>6</v>
      </c>
      <c r="C31" s="16" t="s">
        <v>35</v>
      </c>
      <c r="D31" s="175">
        <v>91189.31</v>
      </c>
      <c r="E31" s="251">
        <v>194118.27</v>
      </c>
    </row>
    <row r="32" spans="2:5">
      <c r="B32" s="30" t="s">
        <v>8</v>
      </c>
      <c r="C32" s="16" t="s">
        <v>36</v>
      </c>
      <c r="D32" s="175"/>
      <c r="E32" s="251"/>
    </row>
    <row r="33" spans="2:6">
      <c r="B33" s="30" t="s">
        <v>10</v>
      </c>
      <c r="C33" s="16" t="s">
        <v>37</v>
      </c>
      <c r="D33" s="175">
        <v>45767.229999999996</v>
      </c>
      <c r="E33" s="251">
        <v>52984.729999999996</v>
      </c>
    </row>
    <row r="34" spans="2:6">
      <c r="B34" s="30" t="s">
        <v>12</v>
      </c>
      <c r="C34" s="16" t="s">
        <v>38</v>
      </c>
      <c r="D34" s="175"/>
      <c r="E34" s="251"/>
    </row>
    <row r="35" spans="2:6" ht="25.5">
      <c r="B35" s="30" t="s">
        <v>39</v>
      </c>
      <c r="C35" s="16" t="s">
        <v>40</v>
      </c>
      <c r="D35" s="175">
        <v>5729.68</v>
      </c>
      <c r="E35" s="251">
        <v>231722.62</v>
      </c>
    </row>
    <row r="36" spans="2:6">
      <c r="B36" s="30" t="s">
        <v>41</v>
      </c>
      <c r="C36" s="16" t="s">
        <v>42</v>
      </c>
      <c r="D36" s="175"/>
      <c r="E36" s="251"/>
    </row>
    <row r="37" spans="2:6" ht="13.5" thickBot="1">
      <c r="B37" s="33" t="s">
        <v>43</v>
      </c>
      <c r="C37" s="34" t="s">
        <v>44</v>
      </c>
      <c r="D37" s="175">
        <v>75514.55</v>
      </c>
      <c r="E37" s="244">
        <v>5847204.29</v>
      </c>
    </row>
    <row r="38" spans="2:6">
      <c r="B38" s="25" t="s">
        <v>45</v>
      </c>
      <c r="C38" s="26" t="s">
        <v>46</v>
      </c>
      <c r="D38" s="172">
        <v>-352.77</v>
      </c>
      <c r="E38" s="27">
        <v>-171196.59</v>
      </c>
    </row>
    <row r="39" spans="2:6" ht="13.5" thickBot="1">
      <c r="B39" s="35" t="s">
        <v>47</v>
      </c>
      <c r="C39" s="36" t="s">
        <v>48</v>
      </c>
      <c r="D39" s="176">
        <v>1491399</v>
      </c>
      <c r="E39" s="228">
        <f>E24+E25+E38</f>
        <v>22851564.02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226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6622.9263000000001</v>
      </c>
      <c r="E44" s="80">
        <v>201244.99100000001</v>
      </c>
    </row>
    <row r="45" spans="2:6" ht="13.5" thickBot="1">
      <c r="B45" s="47" t="s">
        <v>8</v>
      </c>
      <c r="C45" s="88" t="s">
        <v>53</v>
      </c>
      <c r="D45" s="190">
        <v>12538.551100000001</v>
      </c>
      <c r="E45" s="81">
        <v>175791.0943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118.6387</v>
      </c>
      <c r="E47" s="92">
        <v>130.7252</v>
      </c>
    </row>
    <row r="48" spans="2:6">
      <c r="B48" s="45" t="s">
        <v>8</v>
      </c>
      <c r="C48" s="87" t="s">
        <v>55</v>
      </c>
      <c r="D48" s="189">
        <v>117.8907</v>
      </c>
      <c r="E48" s="247">
        <v>127.69589999999999</v>
      </c>
    </row>
    <row r="49" spans="2:5">
      <c r="B49" s="45" t="s">
        <v>10</v>
      </c>
      <c r="C49" s="87" t="s">
        <v>56</v>
      </c>
      <c r="D49" s="189">
        <v>121.84950000000001</v>
      </c>
      <c r="E49" s="247">
        <v>133.5692</v>
      </c>
    </row>
    <row r="50" spans="2:5" ht="13.5" thickBot="1">
      <c r="B50" s="47" t="s">
        <v>12</v>
      </c>
      <c r="C50" s="88" t="s">
        <v>53</v>
      </c>
      <c r="D50" s="190">
        <v>118.9451</v>
      </c>
      <c r="E50" s="93">
        <v>129.99272864757401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22860785.460000001</v>
      </c>
      <c r="E54" s="56">
        <f>E60+E65</f>
        <v>1.0004035364928165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17474017.350000001</v>
      </c>
      <c r="E60" s="66">
        <f>D60/E20</f>
        <v>0.76467489641875297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5386768.1100000003</v>
      </c>
      <c r="E65" s="62">
        <f>D65/E20</f>
        <v>0.23572864007406355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187.56</v>
      </c>
      <c r="E68" s="89">
        <f>D68/E20</f>
        <v>8.2077533002049642E-6</v>
      </c>
    </row>
    <row r="69" spans="2:5" ht="13.5" thickBot="1">
      <c r="B69" s="42" t="s">
        <v>82</v>
      </c>
      <c r="C69" s="43" t="s">
        <v>83</v>
      </c>
      <c r="D69" s="44">
        <f>E13</f>
        <v>15409.74</v>
      </c>
      <c r="E69" s="56">
        <f>D69/E20</f>
        <v>6.7434071411975069E-4</v>
      </c>
    </row>
    <row r="70" spans="2:5" ht="13.5" thickBot="1">
      <c r="B70" s="42" t="s">
        <v>84</v>
      </c>
      <c r="C70" s="43" t="s">
        <v>85</v>
      </c>
      <c r="D70" s="44">
        <f>E16</f>
        <v>24818.74</v>
      </c>
      <c r="E70" s="56">
        <f>D70/E20</f>
        <v>1.0860849602363455E-3</v>
      </c>
    </row>
    <row r="71" spans="2:5">
      <c r="B71" s="42" t="s">
        <v>86</v>
      </c>
      <c r="C71" s="43" t="s">
        <v>87</v>
      </c>
      <c r="D71" s="44">
        <f>D54+D69+D68-D70</f>
        <v>22851564.02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22851564.02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57031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154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15342455.060000001</v>
      </c>
      <c r="E9" s="27">
        <f>E10+E11+E12+E13</f>
        <v>14515811.83</v>
      </c>
    </row>
    <row r="10" spans="2:5">
      <c r="B10" s="15" t="s">
        <v>6</v>
      </c>
      <c r="C10" s="159" t="s">
        <v>7</v>
      </c>
      <c r="D10" s="17">
        <v>13788855.68</v>
      </c>
      <c r="E10" s="31">
        <v>14505311.49</v>
      </c>
    </row>
    <row r="11" spans="2:5">
      <c r="B11" s="15" t="s">
        <v>8</v>
      </c>
      <c r="C11" s="159" t="s">
        <v>9</v>
      </c>
      <c r="D11" s="17">
        <v>767493.98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786105.4</v>
      </c>
      <c r="E13" s="31">
        <f>E14</f>
        <v>10500.34</v>
      </c>
    </row>
    <row r="14" spans="2:5">
      <c r="B14" s="15" t="s">
        <v>14</v>
      </c>
      <c r="C14" s="159" t="s">
        <v>15</v>
      </c>
      <c r="D14" s="17">
        <v>786105.4</v>
      </c>
      <c r="E14" s="31">
        <v>10500.34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758100.82</v>
      </c>
      <c r="E16" s="27">
        <f>E17+E18+E19</f>
        <v>328663.31</v>
      </c>
    </row>
    <row r="17" spans="2:5">
      <c r="B17" s="15" t="s">
        <v>6</v>
      </c>
      <c r="C17" s="159" t="s">
        <v>15</v>
      </c>
      <c r="D17" s="84">
        <v>758100.82</v>
      </c>
      <c r="E17" s="139">
        <v>328663.31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14584354.24</v>
      </c>
      <c r="E20" s="141">
        <f>E9-E16</f>
        <v>14187148.52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226" t="s">
        <v>195</v>
      </c>
    </row>
    <row r="24" spans="2:5" ht="13.5" thickBot="1">
      <c r="B24" s="25" t="s">
        <v>24</v>
      </c>
      <c r="C24" s="26" t="s">
        <v>25</v>
      </c>
      <c r="D24" s="172">
        <v>628163.9</v>
      </c>
      <c r="E24" s="173">
        <f>D20</f>
        <v>14584354.24</v>
      </c>
    </row>
    <row r="25" spans="2:5">
      <c r="B25" s="25" t="s">
        <v>26</v>
      </c>
      <c r="C25" s="26" t="s">
        <v>27</v>
      </c>
      <c r="D25" s="172">
        <v>348678.56999999995</v>
      </c>
      <c r="E25" s="249">
        <v>-57219.74</v>
      </c>
    </row>
    <row r="26" spans="2:5">
      <c r="B26" s="28" t="s">
        <v>28</v>
      </c>
      <c r="C26" s="29" t="s">
        <v>29</v>
      </c>
      <c r="D26" s="174">
        <v>384736.1</v>
      </c>
      <c r="E26" s="250">
        <v>2556246.92</v>
      </c>
    </row>
    <row r="27" spans="2:5">
      <c r="B27" s="30" t="s">
        <v>6</v>
      </c>
      <c r="C27" s="16" t="s">
        <v>30</v>
      </c>
      <c r="D27" s="175">
        <v>384736.1</v>
      </c>
      <c r="E27" s="251">
        <v>2135959.79</v>
      </c>
    </row>
    <row r="28" spans="2:5">
      <c r="B28" s="30" t="s">
        <v>8</v>
      </c>
      <c r="C28" s="16" t="s">
        <v>31</v>
      </c>
      <c r="D28" s="175"/>
      <c r="E28" s="251"/>
    </row>
    <row r="29" spans="2:5">
      <c r="B29" s="30" t="s">
        <v>10</v>
      </c>
      <c r="C29" s="16" t="s">
        <v>32</v>
      </c>
      <c r="D29" s="175"/>
      <c r="E29" s="251">
        <v>420287.13</v>
      </c>
    </row>
    <row r="30" spans="2:5">
      <c r="B30" s="28" t="s">
        <v>33</v>
      </c>
      <c r="C30" s="32" t="s">
        <v>34</v>
      </c>
      <c r="D30" s="174">
        <v>36057.53</v>
      </c>
      <c r="E30" s="250">
        <v>2613466.6599999997</v>
      </c>
    </row>
    <row r="31" spans="2:5">
      <c r="B31" s="30" t="s">
        <v>6</v>
      </c>
      <c r="C31" s="16" t="s">
        <v>35</v>
      </c>
      <c r="D31" s="175">
        <v>10314.129999999999</v>
      </c>
      <c r="E31" s="251">
        <v>451424.77</v>
      </c>
    </row>
    <row r="32" spans="2:5">
      <c r="B32" s="30" t="s">
        <v>8</v>
      </c>
      <c r="C32" s="16" t="s">
        <v>36</v>
      </c>
      <c r="D32" s="175"/>
      <c r="E32" s="251"/>
    </row>
    <row r="33" spans="2:6">
      <c r="B33" s="30" t="s">
        <v>10</v>
      </c>
      <c r="C33" s="16" t="s">
        <v>37</v>
      </c>
      <c r="D33" s="175">
        <v>19375.7</v>
      </c>
      <c r="E33" s="251">
        <v>58240.509999999995</v>
      </c>
    </row>
    <row r="34" spans="2:6">
      <c r="B34" s="30" t="s">
        <v>12</v>
      </c>
      <c r="C34" s="16" t="s">
        <v>38</v>
      </c>
      <c r="D34" s="175"/>
      <c r="E34" s="251"/>
    </row>
    <row r="35" spans="2:6" ht="25.5">
      <c r="B35" s="30" t="s">
        <v>39</v>
      </c>
      <c r="C35" s="16" t="s">
        <v>40</v>
      </c>
      <c r="D35" s="175">
        <v>5871.09</v>
      </c>
      <c r="E35" s="251">
        <v>134767.99</v>
      </c>
    </row>
    <row r="36" spans="2:6">
      <c r="B36" s="30" t="s">
        <v>41</v>
      </c>
      <c r="C36" s="16" t="s">
        <v>42</v>
      </c>
      <c r="D36" s="175"/>
      <c r="E36" s="251"/>
    </row>
    <row r="37" spans="2:6" ht="13.5" thickBot="1">
      <c r="B37" s="33" t="s">
        <v>43</v>
      </c>
      <c r="C37" s="34" t="s">
        <v>44</v>
      </c>
      <c r="D37" s="175">
        <v>496.61</v>
      </c>
      <c r="E37" s="251">
        <v>1969033.39</v>
      </c>
    </row>
    <row r="38" spans="2:6">
      <c r="B38" s="25" t="s">
        <v>45</v>
      </c>
      <c r="C38" s="26" t="s">
        <v>46</v>
      </c>
      <c r="D38" s="172">
        <v>-16119.32</v>
      </c>
      <c r="E38" s="27">
        <v>-339985.98</v>
      </c>
    </row>
    <row r="39" spans="2:6" ht="13.5" thickBot="1">
      <c r="B39" s="35" t="s">
        <v>47</v>
      </c>
      <c r="C39" s="36" t="s">
        <v>48</v>
      </c>
      <c r="D39" s="176">
        <v>960723.15</v>
      </c>
      <c r="E39" s="228">
        <f>E24+E25+E38</f>
        <v>14187148.52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226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5462.0857999999998</v>
      </c>
      <c r="E44" s="80">
        <v>113045.1781</v>
      </c>
    </row>
    <row r="45" spans="2:6" ht="13.5" thickBot="1">
      <c r="B45" s="47" t="s">
        <v>8</v>
      </c>
      <c r="C45" s="88" t="s">
        <v>53</v>
      </c>
      <c r="D45" s="190">
        <v>8463.5823999999993</v>
      </c>
      <c r="E45" s="81">
        <v>112515.5987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115.0044</v>
      </c>
      <c r="E47" s="92">
        <v>129.01349999999999</v>
      </c>
    </row>
    <row r="48" spans="2:6">
      <c r="B48" s="45" t="s">
        <v>8</v>
      </c>
      <c r="C48" s="87" t="s">
        <v>55</v>
      </c>
      <c r="D48" s="189">
        <v>110.6178</v>
      </c>
      <c r="E48" s="247">
        <v>123.0355</v>
      </c>
    </row>
    <row r="49" spans="2:5">
      <c r="B49" s="45" t="s">
        <v>10</v>
      </c>
      <c r="C49" s="87" t="s">
        <v>56</v>
      </c>
      <c r="D49" s="189">
        <v>118.0254</v>
      </c>
      <c r="E49" s="247">
        <v>133.64750000000001</v>
      </c>
    </row>
    <row r="50" spans="2:5" ht="13.5" thickBot="1">
      <c r="B50" s="47" t="s">
        <v>12</v>
      </c>
      <c r="C50" s="88" t="s">
        <v>53</v>
      </c>
      <c r="D50" s="190">
        <v>113.51260000000001</v>
      </c>
      <c r="E50" s="93">
        <v>126.09050375163601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14505311.489999998</v>
      </c>
      <c r="E54" s="56">
        <f>E60+E65</f>
        <v>1.0224261393719447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12024682.619999999</v>
      </c>
      <c r="E60" s="66">
        <f>D60/E20</f>
        <v>0.84757571988821323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2480628.87</v>
      </c>
      <c r="E65" s="62">
        <f>D65/E20</f>
        <v>0.17485041948373148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10500.34</v>
      </c>
      <c r="E69" s="56">
        <f>D69/E20</f>
        <v>7.4013040641658135E-4</v>
      </c>
    </row>
    <row r="70" spans="2:5" ht="13.5" thickBot="1">
      <c r="B70" s="42" t="s">
        <v>84</v>
      </c>
      <c r="C70" s="43" t="s">
        <v>85</v>
      </c>
      <c r="D70" s="44">
        <f>E16</f>
        <v>328663.31</v>
      </c>
      <c r="E70" s="56">
        <f>D70/E20</f>
        <v>2.3166269778361354E-2</v>
      </c>
    </row>
    <row r="71" spans="2:5">
      <c r="B71" s="42" t="s">
        <v>86</v>
      </c>
      <c r="C71" s="43" t="s">
        <v>87</v>
      </c>
      <c r="D71" s="44">
        <f>D54+D69-D70</f>
        <v>14187148.519999998</v>
      </c>
      <c r="E71" s="75">
        <f>E54+E69+E68-E70</f>
        <v>0.99999999999999989</v>
      </c>
    </row>
    <row r="72" spans="2:5">
      <c r="B72" s="45" t="s">
        <v>6</v>
      </c>
      <c r="C72" s="46" t="s">
        <v>88</v>
      </c>
      <c r="D72" s="61">
        <f>D71</f>
        <v>14187148.519999998</v>
      </c>
      <c r="E72" s="62">
        <f>E71</f>
        <v>0.99999999999999989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.1406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153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33280464.830000002</v>
      </c>
      <c r="E9" s="27">
        <f>E10+E11+E12+E13</f>
        <v>30131462.439999998</v>
      </c>
    </row>
    <row r="10" spans="2:5">
      <c r="B10" s="15" t="s">
        <v>6</v>
      </c>
      <c r="C10" s="159" t="s">
        <v>7</v>
      </c>
      <c r="D10" s="17">
        <v>25133124.550000001</v>
      </c>
      <c r="E10" s="31">
        <v>30021735.969999999</v>
      </c>
    </row>
    <row r="11" spans="2:5">
      <c r="B11" s="15" t="s">
        <v>8</v>
      </c>
      <c r="C11" s="159" t="s">
        <v>9</v>
      </c>
      <c r="D11" s="17">
        <v>7145456.0300000003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1001884.25</v>
      </c>
      <c r="E13" s="31">
        <f>E14</f>
        <v>109726.47</v>
      </c>
    </row>
    <row r="14" spans="2:5">
      <c r="B14" s="15" t="s">
        <v>14</v>
      </c>
      <c r="C14" s="159" t="s">
        <v>15</v>
      </c>
      <c r="D14" s="17">
        <v>1001884.25</v>
      </c>
      <c r="E14" s="31">
        <v>109726.47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925463.1</v>
      </c>
      <c r="E16" s="27">
        <f>E17+E18+E19</f>
        <v>78011.89</v>
      </c>
    </row>
    <row r="17" spans="2:5">
      <c r="B17" s="15" t="s">
        <v>6</v>
      </c>
      <c r="C17" s="159" t="s">
        <v>15</v>
      </c>
      <c r="D17" s="84">
        <v>925463.1</v>
      </c>
      <c r="E17" s="139">
        <v>78011.89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32355001.73</v>
      </c>
      <c r="E20" s="141">
        <f>E9-E16</f>
        <v>30053450.549999997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226" t="s">
        <v>195</v>
      </c>
    </row>
    <row r="24" spans="2:5" ht="13.5" thickBot="1">
      <c r="B24" s="25" t="s">
        <v>24</v>
      </c>
      <c r="C24" s="26" t="s">
        <v>25</v>
      </c>
      <c r="D24" s="172">
        <v>1393469.96</v>
      </c>
      <c r="E24" s="173">
        <f>D20</f>
        <v>32355001.73</v>
      </c>
    </row>
    <row r="25" spans="2:5">
      <c r="B25" s="25" t="s">
        <v>26</v>
      </c>
      <c r="C25" s="26" t="s">
        <v>27</v>
      </c>
      <c r="D25" s="172">
        <v>1355084.4700000002</v>
      </c>
      <c r="E25" s="249">
        <v>-2332527.02</v>
      </c>
    </row>
    <row r="26" spans="2:5">
      <c r="B26" s="28" t="s">
        <v>28</v>
      </c>
      <c r="C26" s="29" t="s">
        <v>29</v>
      </c>
      <c r="D26" s="174">
        <v>1446151.1300000001</v>
      </c>
      <c r="E26" s="250">
        <v>6473363.6399999997</v>
      </c>
    </row>
    <row r="27" spans="2:5">
      <c r="B27" s="30" t="s">
        <v>6</v>
      </c>
      <c r="C27" s="16" t="s">
        <v>30</v>
      </c>
      <c r="D27" s="175">
        <v>1353007.07</v>
      </c>
      <c r="E27" s="251">
        <v>6202292.9900000002</v>
      </c>
    </row>
    <row r="28" spans="2:5">
      <c r="B28" s="30" t="s">
        <v>8</v>
      </c>
      <c r="C28" s="16" t="s">
        <v>31</v>
      </c>
      <c r="D28" s="175"/>
      <c r="E28" s="251"/>
    </row>
    <row r="29" spans="2:5">
      <c r="B29" s="30" t="s">
        <v>10</v>
      </c>
      <c r="C29" s="16" t="s">
        <v>32</v>
      </c>
      <c r="D29" s="175">
        <v>93144.06</v>
      </c>
      <c r="E29" s="251">
        <v>271070.65000000002</v>
      </c>
    </row>
    <row r="30" spans="2:5">
      <c r="B30" s="28" t="s">
        <v>33</v>
      </c>
      <c r="C30" s="32" t="s">
        <v>34</v>
      </c>
      <c r="D30" s="174">
        <v>91066.659999999989</v>
      </c>
      <c r="E30" s="250">
        <v>8805890.6600000001</v>
      </c>
    </row>
    <row r="31" spans="2:5">
      <c r="B31" s="30" t="s">
        <v>6</v>
      </c>
      <c r="C31" s="16" t="s">
        <v>35</v>
      </c>
      <c r="D31" s="175">
        <v>33039.230000000003</v>
      </c>
      <c r="E31" s="251">
        <v>1898232.9</v>
      </c>
    </row>
    <row r="32" spans="2:5">
      <c r="B32" s="30" t="s">
        <v>8</v>
      </c>
      <c r="C32" s="16" t="s">
        <v>36</v>
      </c>
      <c r="D32" s="175"/>
      <c r="E32" s="251"/>
    </row>
    <row r="33" spans="2:6">
      <c r="B33" s="30" t="s">
        <v>10</v>
      </c>
      <c r="C33" s="16" t="s">
        <v>37</v>
      </c>
      <c r="D33" s="175">
        <v>43386.17</v>
      </c>
      <c r="E33" s="251">
        <v>49034.61</v>
      </c>
    </row>
    <row r="34" spans="2:6">
      <c r="B34" s="30" t="s">
        <v>12</v>
      </c>
      <c r="C34" s="16" t="s">
        <v>38</v>
      </c>
      <c r="D34" s="175"/>
      <c r="E34" s="251"/>
    </row>
    <row r="35" spans="2:6" ht="25.5">
      <c r="B35" s="30" t="s">
        <v>39</v>
      </c>
      <c r="C35" s="16" t="s">
        <v>40</v>
      </c>
      <c r="D35" s="175">
        <v>14641.26</v>
      </c>
      <c r="E35" s="251">
        <v>287493.51</v>
      </c>
    </row>
    <row r="36" spans="2:6">
      <c r="B36" s="30" t="s">
        <v>41</v>
      </c>
      <c r="C36" s="16" t="s">
        <v>42</v>
      </c>
      <c r="D36" s="175"/>
      <c r="E36" s="251"/>
    </row>
    <row r="37" spans="2:6" ht="13.5" thickBot="1">
      <c r="B37" s="33" t="s">
        <v>43</v>
      </c>
      <c r="C37" s="34" t="s">
        <v>44</v>
      </c>
      <c r="D37" s="175"/>
      <c r="E37" s="251">
        <v>6571129.6400000006</v>
      </c>
    </row>
    <row r="38" spans="2:6">
      <c r="B38" s="25" t="s">
        <v>45</v>
      </c>
      <c r="C38" s="26" t="s">
        <v>46</v>
      </c>
      <c r="D38" s="172">
        <v>2691.04</v>
      </c>
      <c r="E38" s="27">
        <v>30975.84</v>
      </c>
    </row>
    <row r="39" spans="2:6" ht="13.5" thickBot="1">
      <c r="B39" s="35" t="s">
        <v>47</v>
      </c>
      <c r="C39" s="36" t="s">
        <v>48</v>
      </c>
      <c r="D39" s="176">
        <v>2751245.47</v>
      </c>
      <c r="E39" s="228">
        <f>E24+E25+E38</f>
        <v>30053450.550000001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226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11787.1314</v>
      </c>
      <c r="E44" s="80">
        <v>257474.93429999999</v>
      </c>
    </row>
    <row r="45" spans="2:6" ht="13.5" thickBot="1">
      <c r="B45" s="47" t="s">
        <v>8</v>
      </c>
      <c r="C45" s="88" t="s">
        <v>53</v>
      </c>
      <c r="D45" s="190">
        <v>23194.26</v>
      </c>
      <c r="E45" s="227">
        <v>238787.2573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118.2196</v>
      </c>
      <c r="E47" s="92">
        <v>125.6627</v>
      </c>
    </row>
    <row r="48" spans="2:6">
      <c r="B48" s="45" t="s">
        <v>8</v>
      </c>
      <c r="C48" s="87" t="s">
        <v>55</v>
      </c>
      <c r="D48" s="189">
        <v>118.05929999999999</v>
      </c>
      <c r="E48" s="247">
        <v>124.0459</v>
      </c>
    </row>
    <row r="49" spans="2:5">
      <c r="B49" s="45" t="s">
        <v>10</v>
      </c>
      <c r="C49" s="87" t="s">
        <v>56</v>
      </c>
      <c r="D49" s="189">
        <v>121.5612</v>
      </c>
      <c r="E49" s="247">
        <v>127.3484</v>
      </c>
    </row>
    <row r="50" spans="2:5" ht="13.5" thickBot="1">
      <c r="B50" s="47" t="s">
        <v>12</v>
      </c>
      <c r="C50" s="88" t="s">
        <v>53</v>
      </c>
      <c r="D50" s="190">
        <v>118.61750000000001</v>
      </c>
      <c r="E50" s="245">
        <v>125.858686471876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30021735.969999999</v>
      </c>
      <c r="E54" s="56">
        <f>E60+E65</f>
        <v>0.99894472749652374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27968533.989999998</v>
      </c>
      <c r="E60" s="66">
        <f>D60/E20</f>
        <v>0.93062638326566471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2053201.98</v>
      </c>
      <c r="E65" s="62">
        <f>D65/E20</f>
        <v>6.8318344230859043E-2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109726.47</v>
      </c>
      <c r="E69" s="56">
        <f>D69/E20</f>
        <v>3.6510439896892308E-3</v>
      </c>
    </row>
    <row r="70" spans="2:5" ht="13.5" thickBot="1">
      <c r="B70" s="42" t="s">
        <v>84</v>
      </c>
      <c r="C70" s="43" t="s">
        <v>85</v>
      </c>
      <c r="D70" s="44">
        <f>E16</f>
        <v>78011.89</v>
      </c>
      <c r="E70" s="56">
        <f>D70/E20</f>
        <v>2.5957714862129204E-3</v>
      </c>
    </row>
    <row r="71" spans="2:5">
      <c r="B71" s="42" t="s">
        <v>86</v>
      </c>
      <c r="C71" s="43" t="s">
        <v>87</v>
      </c>
      <c r="D71" s="44">
        <f>D54+D69+D68-D70</f>
        <v>30053450.549999997</v>
      </c>
      <c r="E71" s="75">
        <f>E54+E69+E68-E70</f>
        <v>1.0000000000000002</v>
      </c>
    </row>
    <row r="72" spans="2:5">
      <c r="B72" s="45" t="s">
        <v>6</v>
      </c>
      <c r="C72" s="46" t="s">
        <v>88</v>
      </c>
      <c r="D72" s="61">
        <f>D71</f>
        <v>30053450.549999997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B1:F78"/>
  <sheetViews>
    <sheetView topLeftCell="A13" zoomScaleNormal="100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72">
        <f>D10+D11+D12+D13</f>
        <v>472964.07</v>
      </c>
      <c r="E9" s="173">
        <f>E10+E11+E12+E13</f>
        <v>794232.36</v>
      </c>
    </row>
    <row r="10" spans="2:5">
      <c r="B10" s="15" t="s">
        <v>6</v>
      </c>
      <c r="C10" s="159" t="s">
        <v>7</v>
      </c>
      <c r="D10" s="175">
        <v>334958.07</v>
      </c>
      <c r="E10" s="171">
        <v>789232.36</v>
      </c>
    </row>
    <row r="11" spans="2:5">
      <c r="B11" s="15" t="s">
        <v>8</v>
      </c>
      <c r="C11" s="159" t="s">
        <v>9</v>
      </c>
      <c r="D11" s="175">
        <v>133006</v>
      </c>
      <c r="E11" s="171"/>
    </row>
    <row r="12" spans="2:5" ht="25.5">
      <c r="B12" s="15" t="s">
        <v>10</v>
      </c>
      <c r="C12" s="159" t="s">
        <v>11</v>
      </c>
      <c r="D12" s="175"/>
      <c r="E12" s="171"/>
    </row>
    <row r="13" spans="2:5">
      <c r="B13" s="15" t="s">
        <v>12</v>
      </c>
      <c r="C13" s="159" t="s">
        <v>13</v>
      </c>
      <c r="D13" s="175">
        <f>D14</f>
        <v>5000</v>
      </c>
      <c r="E13" s="171">
        <f>E14</f>
        <v>5000</v>
      </c>
    </row>
    <row r="14" spans="2:5">
      <c r="B14" s="15" t="s">
        <v>14</v>
      </c>
      <c r="C14" s="159" t="s">
        <v>15</v>
      </c>
      <c r="D14" s="175">
        <v>5000</v>
      </c>
      <c r="E14" s="171">
        <v>5000</v>
      </c>
    </row>
    <row r="15" spans="2:5" ht="13.5" thickBot="1">
      <c r="B15" s="15" t="s">
        <v>16</v>
      </c>
      <c r="C15" s="159" t="s">
        <v>17</v>
      </c>
      <c r="D15" s="175"/>
      <c r="E15" s="171"/>
    </row>
    <row r="16" spans="2:5">
      <c r="B16" s="13" t="s">
        <v>18</v>
      </c>
      <c r="C16" s="14" t="s">
        <v>19</v>
      </c>
      <c r="D16" s="172">
        <f>D17+D18+D19</f>
        <v>72.290000000000006</v>
      </c>
      <c r="E16" s="173">
        <f>E17+E18+E19</f>
        <v>209.89</v>
      </c>
    </row>
    <row r="17" spans="2:5">
      <c r="B17" s="15" t="s">
        <v>6</v>
      </c>
      <c r="C17" s="159" t="s">
        <v>15</v>
      </c>
      <c r="D17" s="177">
        <v>72.290000000000006</v>
      </c>
      <c r="E17" s="178">
        <v>209.89</v>
      </c>
    </row>
    <row r="18" spans="2:5" ht="25.5">
      <c r="B18" s="15" t="s">
        <v>8</v>
      </c>
      <c r="C18" s="159" t="s">
        <v>20</v>
      </c>
      <c r="D18" s="175"/>
      <c r="E18" s="171"/>
    </row>
    <row r="19" spans="2:5" ht="13.5" thickBot="1">
      <c r="B19" s="19" t="s">
        <v>10</v>
      </c>
      <c r="C19" s="160" t="s">
        <v>21</v>
      </c>
      <c r="D19" s="179"/>
      <c r="E19" s="180"/>
    </row>
    <row r="20" spans="2:5" ht="13.5" thickBot="1">
      <c r="B20" s="296" t="s">
        <v>22</v>
      </c>
      <c r="C20" s="297"/>
      <c r="D20" s="181">
        <f>D9-D16</f>
        <v>472891.78</v>
      </c>
      <c r="E20" s="182">
        <f>E9-E16</f>
        <v>794022.47</v>
      </c>
    </row>
    <row r="21" spans="2:5" ht="13.5" thickBot="1">
      <c r="B21" s="3"/>
      <c r="C21" s="21"/>
      <c r="D21" s="22"/>
      <c r="E21" s="183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/>
      <c r="E24" s="27">
        <f>D20</f>
        <v>472891.78</v>
      </c>
    </row>
    <row r="25" spans="2:5">
      <c r="B25" s="25" t="s">
        <v>26</v>
      </c>
      <c r="C25" s="26" t="s">
        <v>27</v>
      </c>
      <c r="D25" s="172"/>
      <c r="E25" s="242">
        <v>287910.63</v>
      </c>
    </row>
    <row r="26" spans="2:5">
      <c r="B26" s="28" t="s">
        <v>28</v>
      </c>
      <c r="C26" s="29" t="s">
        <v>29</v>
      </c>
      <c r="D26" s="174"/>
      <c r="E26" s="243">
        <v>362933.02</v>
      </c>
    </row>
    <row r="27" spans="2:5">
      <c r="B27" s="30" t="s">
        <v>6</v>
      </c>
      <c r="C27" s="16" t="s">
        <v>30</v>
      </c>
      <c r="D27" s="175"/>
      <c r="E27" s="244">
        <v>198700.03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/>
      <c r="E29" s="244">
        <v>164232.99</v>
      </c>
    </row>
    <row r="30" spans="2:5">
      <c r="B30" s="28" t="s">
        <v>33</v>
      </c>
      <c r="C30" s="32" t="s">
        <v>34</v>
      </c>
      <c r="D30" s="174"/>
      <c r="E30" s="243">
        <v>75022.39</v>
      </c>
    </row>
    <row r="31" spans="2:5">
      <c r="B31" s="30" t="s">
        <v>6</v>
      </c>
      <c r="C31" s="16" t="s">
        <v>35</v>
      </c>
      <c r="D31" s="175"/>
      <c r="E31" s="244">
        <v>69717.03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26.26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5279.1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33220.06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794022.47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4674.7190000000001</v>
      </c>
    </row>
    <row r="45" spans="2:6" ht="13.5" thickBot="1">
      <c r="B45" s="47" t="s">
        <v>8</v>
      </c>
      <c r="C45" s="88" t="s">
        <v>53</v>
      </c>
      <c r="D45" s="190"/>
      <c r="E45" s="227">
        <v>7446.3468000000003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101.15940000000001</v>
      </c>
    </row>
    <row r="48" spans="2:6">
      <c r="B48" s="45" t="s">
        <v>8</v>
      </c>
      <c r="C48" s="87" t="s">
        <v>55</v>
      </c>
      <c r="D48" s="189"/>
      <c r="E48" s="247">
        <v>98.452200000000005</v>
      </c>
    </row>
    <row r="49" spans="2:6">
      <c r="B49" s="45" t="s">
        <v>10</v>
      </c>
      <c r="C49" s="87" t="s">
        <v>56</v>
      </c>
      <c r="D49" s="189"/>
      <c r="E49" s="247">
        <v>107.3078</v>
      </c>
    </row>
    <row r="50" spans="2:6" ht="13.5" thickBot="1">
      <c r="B50" s="47" t="s">
        <v>12</v>
      </c>
      <c r="C50" s="88" t="s">
        <v>53</v>
      </c>
      <c r="D50" s="190"/>
      <c r="E50" s="245">
        <v>106.63248587884701</v>
      </c>
      <c r="F50" s="293"/>
    </row>
    <row r="51" spans="2:6" ht="13.5" thickBot="1">
      <c r="B51" s="37"/>
      <c r="C51" s="38"/>
      <c r="D51" s="39"/>
      <c r="E51" s="39"/>
    </row>
    <row r="52" spans="2:6" ht="16.5" thickBot="1">
      <c r="B52" s="49"/>
      <c r="C52" s="50" t="s">
        <v>57</v>
      </c>
      <c r="D52" s="51"/>
      <c r="E52" s="8"/>
    </row>
    <row r="53" spans="2:6" ht="23.25" thickBot="1">
      <c r="B53" s="298" t="s">
        <v>58</v>
      </c>
      <c r="C53" s="299"/>
      <c r="D53" s="52" t="s">
        <v>59</v>
      </c>
      <c r="E53" s="53" t="s">
        <v>60</v>
      </c>
    </row>
    <row r="54" spans="2:6" ht="13.5" thickBot="1">
      <c r="B54" s="54" t="s">
        <v>28</v>
      </c>
      <c r="C54" s="43" t="s">
        <v>61</v>
      </c>
      <c r="D54" s="55">
        <f>SUM(D55:D66)</f>
        <v>789232.36</v>
      </c>
      <c r="E54" s="56">
        <f>E60+E65</f>
        <v>0.99396728659328737</v>
      </c>
    </row>
    <row r="55" spans="2:6" ht="25.5">
      <c r="B55" s="57" t="s">
        <v>6</v>
      </c>
      <c r="C55" s="58" t="s">
        <v>62</v>
      </c>
      <c r="D55" s="59">
        <v>0</v>
      </c>
      <c r="E55" s="60">
        <v>0</v>
      </c>
    </row>
    <row r="56" spans="2:6" ht="25.5">
      <c r="B56" s="45" t="s">
        <v>8</v>
      </c>
      <c r="C56" s="46" t="s">
        <v>63</v>
      </c>
      <c r="D56" s="61">
        <v>0</v>
      </c>
      <c r="E56" s="62">
        <v>0</v>
      </c>
    </row>
    <row r="57" spans="2:6">
      <c r="B57" s="45" t="s">
        <v>10</v>
      </c>
      <c r="C57" s="46" t="s">
        <v>64</v>
      </c>
      <c r="D57" s="61">
        <v>0</v>
      </c>
      <c r="E57" s="62">
        <v>0</v>
      </c>
    </row>
    <row r="58" spans="2:6">
      <c r="B58" s="45" t="s">
        <v>12</v>
      </c>
      <c r="C58" s="46" t="s">
        <v>65</v>
      </c>
      <c r="D58" s="61">
        <v>0</v>
      </c>
      <c r="E58" s="62">
        <v>0</v>
      </c>
    </row>
    <row r="59" spans="2:6">
      <c r="B59" s="45" t="s">
        <v>39</v>
      </c>
      <c r="C59" s="46" t="s">
        <v>66</v>
      </c>
      <c r="D59" s="61">
        <v>0</v>
      </c>
      <c r="E59" s="62">
        <v>0</v>
      </c>
    </row>
    <row r="60" spans="2:6">
      <c r="B60" s="63" t="s">
        <v>41</v>
      </c>
      <c r="C60" s="64" t="s">
        <v>67</v>
      </c>
      <c r="D60" s="65">
        <v>667222.81999999995</v>
      </c>
      <c r="E60" s="66">
        <f>D60/E20</f>
        <v>0.84030722707381311</v>
      </c>
    </row>
    <row r="61" spans="2:6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6">
      <c r="B62" s="63" t="s">
        <v>69</v>
      </c>
      <c r="C62" s="64" t="s">
        <v>70</v>
      </c>
      <c r="D62" s="65">
        <v>0</v>
      </c>
      <c r="E62" s="66">
        <v>0</v>
      </c>
    </row>
    <row r="63" spans="2:6">
      <c r="B63" s="45" t="s">
        <v>71</v>
      </c>
      <c r="C63" s="46" t="s">
        <v>72</v>
      </c>
      <c r="D63" s="61">
        <v>0</v>
      </c>
      <c r="E63" s="62">
        <v>0</v>
      </c>
    </row>
    <row r="64" spans="2:6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122009.54</v>
      </c>
      <c r="E65" s="62">
        <f>D65/E20</f>
        <v>0.15366005951947431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5000</v>
      </c>
      <c r="E69" s="56">
        <f>D69/E20</f>
        <v>6.2970510141860348E-3</v>
      </c>
    </row>
    <row r="70" spans="2:5" ht="13.5" thickBot="1">
      <c r="B70" s="42" t="s">
        <v>84</v>
      </c>
      <c r="C70" s="43" t="s">
        <v>85</v>
      </c>
      <c r="D70" s="44">
        <f>E16</f>
        <v>209.89</v>
      </c>
      <c r="E70" s="56">
        <f>D70/E20</f>
        <v>2.6433760747350137E-4</v>
      </c>
    </row>
    <row r="71" spans="2:5">
      <c r="B71" s="42" t="s">
        <v>86</v>
      </c>
      <c r="C71" s="43" t="s">
        <v>87</v>
      </c>
      <c r="D71" s="44">
        <f>D54+D69+D68-D70</f>
        <v>794022.47</v>
      </c>
      <c r="E71" s="75">
        <f>E54+E69+E68-E70</f>
        <v>0.99999999999999989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794022.47</v>
      </c>
      <c r="E73" s="62">
        <f>E71</f>
        <v>0.99999999999999989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B1:F78"/>
  <sheetViews>
    <sheetView topLeftCell="A10" workbookViewId="0">
      <selection activeCell="F39" sqref="F3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210399.22999999998</v>
      </c>
      <c r="E9" s="27">
        <f>E10+E11+E12+E13</f>
        <v>195278.4</v>
      </c>
    </row>
    <row r="10" spans="2:5">
      <c r="B10" s="15" t="s">
        <v>6</v>
      </c>
      <c r="C10" s="159" t="s">
        <v>7</v>
      </c>
      <c r="D10" s="17">
        <v>114935.73</v>
      </c>
      <c r="E10" s="31">
        <v>173778.4</v>
      </c>
    </row>
    <row r="11" spans="2:5">
      <c r="B11" s="15" t="s">
        <v>8</v>
      </c>
      <c r="C11" s="159" t="s">
        <v>9</v>
      </c>
      <c r="D11" s="17">
        <v>95463.5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>
        <f>E14</f>
        <v>21500</v>
      </c>
    </row>
    <row r="14" spans="2:5">
      <c r="B14" s="15" t="s">
        <v>14</v>
      </c>
      <c r="C14" s="159" t="s">
        <v>15</v>
      </c>
      <c r="D14" s="17"/>
      <c r="E14" s="31">
        <v>21500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99233.93</v>
      </c>
      <c r="E16" s="27">
        <f>E17+E18+E19</f>
        <v>51.45</v>
      </c>
    </row>
    <row r="17" spans="2:5">
      <c r="B17" s="15" t="s">
        <v>6</v>
      </c>
      <c r="C17" s="159" t="s">
        <v>15</v>
      </c>
      <c r="D17" s="84">
        <v>99233.93</v>
      </c>
      <c r="E17" s="139">
        <v>51.45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111165.29999999999</v>
      </c>
      <c r="E20" s="141">
        <f>E9-E16</f>
        <v>195226.94999999998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/>
      <c r="E24" s="27">
        <f>D20</f>
        <v>111165.29999999999</v>
      </c>
    </row>
    <row r="25" spans="2:5">
      <c r="B25" s="25" t="s">
        <v>26</v>
      </c>
      <c r="C25" s="26" t="s">
        <v>27</v>
      </c>
      <c r="D25" s="172"/>
      <c r="E25" s="242">
        <v>75172.570000000007</v>
      </c>
    </row>
    <row r="26" spans="2:5">
      <c r="B26" s="28" t="s">
        <v>28</v>
      </c>
      <c r="C26" s="29" t="s">
        <v>29</v>
      </c>
      <c r="D26" s="174"/>
      <c r="E26" s="243">
        <v>96926.14</v>
      </c>
    </row>
    <row r="27" spans="2:5">
      <c r="B27" s="30" t="s">
        <v>6</v>
      </c>
      <c r="C27" s="16" t="s">
        <v>30</v>
      </c>
      <c r="D27" s="175"/>
      <c r="E27" s="244">
        <v>86995.23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/>
      <c r="E29" s="244">
        <v>9930.91</v>
      </c>
    </row>
    <row r="30" spans="2:5">
      <c r="B30" s="28" t="s">
        <v>33</v>
      </c>
      <c r="C30" s="32" t="s">
        <v>34</v>
      </c>
      <c r="D30" s="174"/>
      <c r="E30" s="243">
        <v>21753.57</v>
      </c>
    </row>
    <row r="31" spans="2:5">
      <c r="B31" s="30" t="s">
        <v>6</v>
      </c>
      <c r="C31" s="16" t="s">
        <v>35</v>
      </c>
      <c r="D31" s="175"/>
      <c r="E31" s="244">
        <v>20508.96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12.29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1232.32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8889.08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195226.94999999998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1100.4385</v>
      </c>
    </row>
    <row r="45" spans="2:6" ht="13.5" thickBot="1">
      <c r="B45" s="47" t="s">
        <v>8</v>
      </c>
      <c r="C45" s="88" t="s">
        <v>53</v>
      </c>
      <c r="D45" s="190"/>
      <c r="E45" s="227">
        <v>1805.4519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101.01909999999999</v>
      </c>
    </row>
    <row r="48" spans="2:6">
      <c r="B48" s="45" t="s">
        <v>8</v>
      </c>
      <c r="C48" s="87" t="s">
        <v>55</v>
      </c>
      <c r="D48" s="189"/>
      <c r="E48" s="247">
        <v>97.820700000000002</v>
      </c>
    </row>
    <row r="49" spans="2:5">
      <c r="B49" s="45" t="s">
        <v>10</v>
      </c>
      <c r="C49" s="87" t="s">
        <v>56</v>
      </c>
      <c r="D49" s="189"/>
      <c r="E49" s="247">
        <v>108.90310000000001</v>
      </c>
    </row>
    <row r="50" spans="2:5" ht="13.5" thickBot="1">
      <c r="B50" s="47" t="s">
        <v>12</v>
      </c>
      <c r="C50" s="88" t="s">
        <v>53</v>
      </c>
      <c r="D50" s="190"/>
      <c r="E50" s="245">
        <v>108.131903153997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173778.4</v>
      </c>
      <c r="E54" s="56">
        <f>E60+E65</f>
        <v>0.89013530150422371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123542.9</v>
      </c>
      <c r="E60" s="66">
        <f>D60/E20</f>
        <v>0.63281683189744042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50235.5</v>
      </c>
      <c r="E65" s="62">
        <f>D65/E20</f>
        <v>0.25731846960678328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21500</v>
      </c>
      <c r="E69" s="56">
        <f>D69/E20</f>
        <v>0.11012823793026527</v>
      </c>
    </row>
    <row r="70" spans="2:5" ht="13.5" thickBot="1">
      <c r="B70" s="42" t="s">
        <v>84</v>
      </c>
      <c r="C70" s="43" t="s">
        <v>85</v>
      </c>
      <c r="D70" s="44">
        <f>E16</f>
        <v>51.45</v>
      </c>
      <c r="E70" s="56">
        <f>D70/E20</f>
        <v>2.6353943448893715E-4</v>
      </c>
    </row>
    <row r="71" spans="2:5">
      <c r="B71" s="42" t="s">
        <v>86</v>
      </c>
      <c r="C71" s="43" t="s">
        <v>87</v>
      </c>
      <c r="D71" s="44">
        <f>D54+D69+D68-D70</f>
        <v>195226.94999999998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195226.94999999998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B1:G78"/>
  <sheetViews>
    <sheetView topLeftCell="A16" workbookViewId="0">
      <selection activeCell="F39" sqref="F3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746772.96</v>
      </c>
      <c r="E9" s="27">
        <f>E10+E11+E12+E13</f>
        <v>3757720.71</v>
      </c>
    </row>
    <row r="10" spans="2:5">
      <c r="B10" s="15" t="s">
        <v>6</v>
      </c>
      <c r="C10" s="159" t="s">
        <v>7</v>
      </c>
      <c r="D10" s="17">
        <v>619902.44999999995</v>
      </c>
      <c r="E10" s="31">
        <v>3228364.53</v>
      </c>
    </row>
    <row r="11" spans="2:5">
      <c r="B11" s="15" t="s">
        <v>8</v>
      </c>
      <c r="C11" s="159" t="s">
        <v>9</v>
      </c>
      <c r="D11" s="17">
        <v>126870.51</v>
      </c>
      <c r="E11" s="31">
        <v>39.71</v>
      </c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>
        <f>E14</f>
        <v>529316.47</v>
      </c>
    </row>
    <row r="14" spans="2:5">
      <c r="B14" s="15" t="s">
        <v>14</v>
      </c>
      <c r="C14" s="159" t="s">
        <v>15</v>
      </c>
      <c r="D14" s="17"/>
      <c r="E14" s="31">
        <v>529316.47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97.1</v>
      </c>
      <c r="E16" s="27">
        <f>E17+E18+E19</f>
        <v>769.7</v>
      </c>
    </row>
    <row r="17" spans="2:7">
      <c r="B17" s="15" t="s">
        <v>6</v>
      </c>
      <c r="C17" s="159" t="s">
        <v>15</v>
      </c>
      <c r="D17" s="84">
        <v>97.1</v>
      </c>
      <c r="E17" s="139">
        <v>769.7</v>
      </c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746675.86</v>
      </c>
      <c r="E20" s="141">
        <f>E9-E16</f>
        <v>3756951.01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746675.86</v>
      </c>
    </row>
    <row r="25" spans="2:7">
      <c r="B25" s="25" t="s">
        <v>26</v>
      </c>
      <c r="C25" s="26" t="s">
        <v>27</v>
      </c>
      <c r="D25" s="172"/>
      <c r="E25" s="242">
        <v>2960392.17</v>
      </c>
      <c r="F25" s="230"/>
    </row>
    <row r="26" spans="2:7">
      <c r="B26" s="28" t="s">
        <v>28</v>
      </c>
      <c r="C26" s="29" t="s">
        <v>29</v>
      </c>
      <c r="D26" s="174"/>
      <c r="E26" s="243">
        <v>3034775.62</v>
      </c>
    </row>
    <row r="27" spans="2:7">
      <c r="B27" s="30" t="s">
        <v>6</v>
      </c>
      <c r="C27" s="16" t="s">
        <v>30</v>
      </c>
      <c r="D27" s="175"/>
      <c r="E27" s="244">
        <v>1643697.5</v>
      </c>
      <c r="F27" s="230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1391078.12</v>
      </c>
      <c r="F29" s="158"/>
    </row>
    <row r="30" spans="2:7">
      <c r="B30" s="28" t="s">
        <v>33</v>
      </c>
      <c r="C30" s="32" t="s">
        <v>34</v>
      </c>
      <c r="D30" s="174"/>
      <c r="E30" s="243">
        <v>74383.45</v>
      </c>
    </row>
    <row r="31" spans="2:7">
      <c r="B31" s="30" t="s">
        <v>6</v>
      </c>
      <c r="C31" s="16" t="s">
        <v>35</v>
      </c>
      <c r="D31" s="175"/>
      <c r="E31" s="244">
        <v>64139.63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100.52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10143.299999999999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49882.98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3756951.01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7416.5038000000004</v>
      </c>
    </row>
    <row r="45" spans="2:6" ht="13.5" thickBot="1">
      <c r="B45" s="47" t="s">
        <v>8</v>
      </c>
      <c r="C45" s="88" t="s">
        <v>53</v>
      </c>
      <c r="D45" s="190"/>
      <c r="E45" s="227">
        <v>35919.4306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100.6776</v>
      </c>
    </row>
    <row r="48" spans="2:6">
      <c r="B48" s="45" t="s">
        <v>8</v>
      </c>
      <c r="C48" s="87" t="s">
        <v>55</v>
      </c>
      <c r="D48" s="189"/>
      <c r="E48" s="247">
        <v>99.598700000000008</v>
      </c>
    </row>
    <row r="49" spans="2:5">
      <c r="B49" s="45" t="s">
        <v>10</v>
      </c>
      <c r="C49" s="87" t="s">
        <v>56</v>
      </c>
      <c r="D49" s="189"/>
      <c r="E49" s="247">
        <v>104.6071</v>
      </c>
    </row>
    <row r="50" spans="2:5" ht="13.5" thickBot="1">
      <c r="B50" s="47" t="s">
        <v>12</v>
      </c>
      <c r="C50" s="88" t="s">
        <v>53</v>
      </c>
      <c r="D50" s="190"/>
      <c r="E50" s="245">
        <v>104.593835348826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3228364.5300000003</v>
      </c>
      <c r="E54" s="56">
        <f>E60+E65</f>
        <v>0.85930439907439737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2981134.74</v>
      </c>
      <c r="E60" s="66">
        <f>D60/E20</f>
        <v>0.79349843318824653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247229.79</v>
      </c>
      <c r="E65" s="62">
        <f>D65/E20</f>
        <v>6.5805965886150855E-2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f>E11</f>
        <v>39.71</v>
      </c>
      <c r="E68" s="89">
        <f>D68/E20</f>
        <v>1.0569741232798242E-5</v>
      </c>
    </row>
    <row r="69" spans="2:5" ht="13.5" thickBot="1">
      <c r="B69" s="42" t="s">
        <v>82</v>
      </c>
      <c r="C69" s="43" t="s">
        <v>83</v>
      </c>
      <c r="D69" s="44">
        <f>E13</f>
        <v>529316.47</v>
      </c>
      <c r="E69" s="56">
        <f>D69/E20</f>
        <v>0.14088990476349064</v>
      </c>
    </row>
    <row r="70" spans="2:5" ht="13.5" thickBot="1">
      <c r="B70" s="42" t="s">
        <v>84</v>
      </c>
      <c r="C70" s="43" t="s">
        <v>85</v>
      </c>
      <c r="D70" s="44">
        <f>E16</f>
        <v>769.7</v>
      </c>
      <c r="E70" s="56">
        <f>D70/E20</f>
        <v>2.0487357912074561E-4</v>
      </c>
    </row>
    <row r="71" spans="2:5">
      <c r="B71" s="42" t="s">
        <v>86</v>
      </c>
      <c r="C71" s="43" t="s">
        <v>87</v>
      </c>
      <c r="D71" s="44">
        <f>D54+D69+D68-D70</f>
        <v>3756951.01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3756951.01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6" workbookViewId="0">
      <selection activeCell="I34" sqref="I34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197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12185.35</v>
      </c>
    </row>
    <row r="10" spans="2:5">
      <c r="B10" s="15" t="s">
        <v>6</v>
      </c>
      <c r="C10" s="159" t="s">
        <v>7</v>
      </c>
      <c r="D10" s="17"/>
      <c r="E10" s="31">
        <v>12185.35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12185.35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12003.31</v>
      </c>
      <c r="F25" s="158"/>
    </row>
    <row r="26" spans="2:7">
      <c r="B26" s="28" t="s">
        <v>28</v>
      </c>
      <c r="C26" s="29" t="s">
        <v>29</v>
      </c>
      <c r="D26" s="174"/>
      <c r="E26" s="243">
        <v>12003.31</v>
      </c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12003.31</v>
      </c>
    </row>
    <row r="30" spans="2:7">
      <c r="B30" s="28" t="s">
        <v>33</v>
      </c>
      <c r="C30" s="32" t="s">
        <v>34</v>
      </c>
      <c r="D30" s="174"/>
      <c r="E30" s="243"/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182.04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12185.35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111.6795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105.8</v>
      </c>
    </row>
    <row r="49" spans="2:5">
      <c r="B49" s="45" t="s">
        <v>10</v>
      </c>
      <c r="C49" s="87" t="s">
        <v>56</v>
      </c>
      <c r="D49" s="189"/>
      <c r="E49" s="247">
        <v>109.16</v>
      </c>
    </row>
    <row r="50" spans="2:5" ht="13.5" thickBot="1">
      <c r="B50" s="47" t="s">
        <v>12</v>
      </c>
      <c r="C50" s="88" t="s">
        <v>53</v>
      </c>
      <c r="D50" s="190"/>
      <c r="E50" s="93">
        <v>109.11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12185.35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12185.35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12185.35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12185.35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B1:G78"/>
  <sheetViews>
    <sheetView topLeftCell="A13" zoomScaleNormal="100" workbookViewId="0">
      <selection activeCell="E48" sqref="E48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476573.67</v>
      </c>
      <c r="E9" s="27">
        <f>E10+E11+E12+E13</f>
        <v>833730.56000000006</v>
      </c>
    </row>
    <row r="10" spans="2:5">
      <c r="B10" s="15" t="s">
        <v>6</v>
      </c>
      <c r="C10" s="159" t="s">
        <v>7</v>
      </c>
      <c r="D10" s="17">
        <v>476573.67</v>
      </c>
      <c r="E10" s="31">
        <v>833730.56000000006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476573.67</v>
      </c>
      <c r="E20" s="141">
        <f>E9-E16</f>
        <v>833730.56000000006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476573.67</v>
      </c>
    </row>
    <row r="25" spans="2:7">
      <c r="B25" s="25" t="s">
        <v>26</v>
      </c>
      <c r="C25" s="26" t="s">
        <v>27</v>
      </c>
      <c r="D25" s="172"/>
      <c r="E25" s="242">
        <v>405511.06999999995</v>
      </c>
      <c r="F25" s="158"/>
    </row>
    <row r="26" spans="2:7">
      <c r="B26" s="28" t="s">
        <v>28</v>
      </c>
      <c r="C26" s="29" t="s">
        <v>29</v>
      </c>
      <c r="D26" s="174"/>
      <c r="E26" s="243">
        <v>736314.72</v>
      </c>
    </row>
    <row r="27" spans="2:7">
      <c r="B27" s="30" t="s">
        <v>6</v>
      </c>
      <c r="C27" s="16" t="s">
        <v>30</v>
      </c>
      <c r="D27" s="175"/>
      <c r="E27" s="244">
        <v>634174.98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102139.74</v>
      </c>
    </row>
    <row r="30" spans="2:7">
      <c r="B30" s="28" t="s">
        <v>33</v>
      </c>
      <c r="C30" s="32" t="s">
        <v>34</v>
      </c>
      <c r="D30" s="174"/>
      <c r="E30" s="243">
        <v>330803.65000000002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43.99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7033.72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323725.94</v>
      </c>
    </row>
    <row r="38" spans="2:6">
      <c r="B38" s="25" t="s">
        <v>45</v>
      </c>
      <c r="C38" s="26" t="s">
        <v>46</v>
      </c>
      <c r="D38" s="172"/>
      <c r="E38" s="27">
        <v>-48354.18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833730.55999999994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3434.7651999999998</v>
      </c>
    </row>
    <row r="45" spans="2:6" ht="13.5" thickBot="1">
      <c r="B45" s="47" t="s">
        <v>8</v>
      </c>
      <c r="C45" s="88" t="s">
        <v>53</v>
      </c>
      <c r="D45" s="190"/>
      <c r="E45" s="81">
        <v>6172.5812999999998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138.75</v>
      </c>
    </row>
    <row r="48" spans="2:6">
      <c r="B48" s="45" t="s">
        <v>8</v>
      </c>
      <c r="C48" s="87" t="s">
        <v>55</v>
      </c>
      <c r="D48" s="189"/>
      <c r="E48" s="247">
        <v>134.28</v>
      </c>
    </row>
    <row r="49" spans="2:5">
      <c r="B49" s="45" t="s">
        <v>10</v>
      </c>
      <c r="C49" s="87" t="s">
        <v>56</v>
      </c>
      <c r="D49" s="189"/>
      <c r="E49" s="247">
        <v>144.66999999999999</v>
      </c>
    </row>
    <row r="50" spans="2:5" ht="13.5" thickBot="1">
      <c r="B50" s="47" t="s">
        <v>12</v>
      </c>
      <c r="C50" s="88" t="s">
        <v>53</v>
      </c>
      <c r="D50" s="190"/>
      <c r="E50" s="93">
        <v>135.07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833730.56000000006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833730.56000000006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833730.56000000006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833730.56000000006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B1:G78"/>
  <sheetViews>
    <sheetView topLeftCell="A16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248946.36</v>
      </c>
      <c r="E9" s="27">
        <f>E10+E11+E12+E13</f>
        <v>2638006.89</v>
      </c>
    </row>
    <row r="10" spans="2:5">
      <c r="B10" s="15" t="s">
        <v>6</v>
      </c>
      <c r="C10" s="159" t="s">
        <v>7</v>
      </c>
      <c r="D10" s="17">
        <v>248946.36</v>
      </c>
      <c r="E10" s="31">
        <v>2638006.89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248946.36</v>
      </c>
      <c r="E20" s="141">
        <f>E9-E16</f>
        <v>2638006.89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248946.36</v>
      </c>
    </row>
    <row r="25" spans="2:7">
      <c r="B25" s="25" t="s">
        <v>26</v>
      </c>
      <c r="C25" s="26" t="s">
        <v>27</v>
      </c>
      <c r="D25" s="172"/>
      <c r="E25" s="242">
        <v>2333401.23</v>
      </c>
    </row>
    <row r="26" spans="2:7">
      <c r="B26" s="28" t="s">
        <v>28</v>
      </c>
      <c r="C26" s="29" t="s">
        <v>29</v>
      </c>
      <c r="D26" s="174"/>
      <c r="E26" s="243">
        <v>2348509.7000000002</v>
      </c>
      <c r="F26" s="158"/>
    </row>
    <row r="27" spans="2:7">
      <c r="B27" s="30" t="s">
        <v>6</v>
      </c>
      <c r="C27" s="16" t="s">
        <v>30</v>
      </c>
      <c r="D27" s="175"/>
      <c r="E27" s="244">
        <v>2302949.5</v>
      </c>
      <c r="F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45560.2</v>
      </c>
      <c r="F29" s="158"/>
    </row>
    <row r="30" spans="2:7">
      <c r="B30" s="28" t="s">
        <v>33</v>
      </c>
      <c r="C30" s="32" t="s">
        <v>34</v>
      </c>
      <c r="D30" s="174"/>
      <c r="E30" s="243">
        <v>15108.47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37.15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15071.32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55659.3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2638006.8899999997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2153.5151999999998</v>
      </c>
    </row>
    <row r="45" spans="2:6" ht="13.5" thickBot="1">
      <c r="B45" s="47" t="s">
        <v>8</v>
      </c>
      <c r="C45" s="88" t="s">
        <v>53</v>
      </c>
      <c r="D45" s="190"/>
      <c r="E45" s="81">
        <v>22194.236000000001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115.6</v>
      </c>
    </row>
    <row r="48" spans="2:6">
      <c r="B48" s="45" t="s">
        <v>8</v>
      </c>
      <c r="C48" s="87" t="s">
        <v>55</v>
      </c>
      <c r="D48" s="189"/>
      <c r="E48" s="247">
        <v>115.66</v>
      </c>
    </row>
    <row r="49" spans="2:5">
      <c r="B49" s="45" t="s">
        <v>10</v>
      </c>
      <c r="C49" s="87" t="s">
        <v>56</v>
      </c>
      <c r="D49" s="189"/>
      <c r="E49" s="247">
        <v>118.86</v>
      </c>
    </row>
    <row r="50" spans="2:5" ht="13.5" thickBot="1">
      <c r="B50" s="47" t="s">
        <v>12</v>
      </c>
      <c r="C50" s="88" t="s">
        <v>53</v>
      </c>
      <c r="D50" s="190"/>
      <c r="E50" s="93">
        <v>118.86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2638006.89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2638006.89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2638006.89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2638006.89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47318343.060000002</v>
      </c>
      <c r="E9" s="27">
        <f>E10+E11+E12+E13</f>
        <v>51621858.409999996</v>
      </c>
    </row>
    <row r="10" spans="2:5">
      <c r="B10" s="15" t="s">
        <v>6</v>
      </c>
      <c r="C10" s="159" t="s">
        <v>7</v>
      </c>
      <c r="D10" s="17">
        <v>47155499.090000004</v>
      </c>
      <c r="E10" s="31">
        <v>51526259.469999999</v>
      </c>
    </row>
    <row r="11" spans="2:5">
      <c r="B11" s="15" t="s">
        <v>8</v>
      </c>
      <c r="C11" s="159" t="s">
        <v>9</v>
      </c>
      <c r="D11" s="17">
        <v>43.4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162800.57</v>
      </c>
      <c r="E13" s="31">
        <f>E14</f>
        <v>95598.94</v>
      </c>
    </row>
    <row r="14" spans="2:5">
      <c r="B14" s="15" t="s">
        <v>14</v>
      </c>
      <c r="C14" s="159" t="s">
        <v>15</v>
      </c>
      <c r="D14" s="17">
        <v>162800.57</v>
      </c>
      <c r="E14" s="31">
        <v>95598.94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65927.44</v>
      </c>
      <c r="E16" s="27">
        <f>E17+E18+E19</f>
        <v>94566.59</v>
      </c>
    </row>
    <row r="17" spans="2:5">
      <c r="B17" s="15" t="s">
        <v>6</v>
      </c>
      <c r="C17" s="159" t="s">
        <v>15</v>
      </c>
      <c r="D17" s="84">
        <v>65927.44</v>
      </c>
      <c r="E17" s="139">
        <v>94566.59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47252415.620000005</v>
      </c>
      <c r="E20" s="141">
        <f>E9-E16</f>
        <v>51527291.819999993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43328600.789999999</v>
      </c>
      <c r="E24" s="27">
        <f>D20</f>
        <v>47252415.620000005</v>
      </c>
    </row>
    <row r="25" spans="2:5">
      <c r="B25" s="25" t="s">
        <v>26</v>
      </c>
      <c r="C25" s="26" t="s">
        <v>27</v>
      </c>
      <c r="D25" s="172">
        <v>1905972.0900000008</v>
      </c>
      <c r="E25" s="242">
        <v>2917899.1400000006</v>
      </c>
    </row>
    <row r="26" spans="2:5">
      <c r="B26" s="28" t="s">
        <v>28</v>
      </c>
      <c r="C26" s="29" t="s">
        <v>29</v>
      </c>
      <c r="D26" s="174">
        <v>7168642.7800000003</v>
      </c>
      <c r="E26" s="243">
        <v>7858659.29</v>
      </c>
    </row>
    <row r="27" spans="2:5">
      <c r="B27" s="30" t="s">
        <v>6</v>
      </c>
      <c r="C27" s="16" t="s">
        <v>30</v>
      </c>
      <c r="D27" s="175">
        <v>5044274.8600000003</v>
      </c>
      <c r="E27" s="244">
        <v>5314656.16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2124367.92</v>
      </c>
      <c r="E29" s="244">
        <v>2544003.13</v>
      </c>
    </row>
    <row r="30" spans="2:5">
      <c r="B30" s="28" t="s">
        <v>33</v>
      </c>
      <c r="C30" s="32" t="s">
        <v>34</v>
      </c>
      <c r="D30" s="174">
        <v>5262670.6899999995</v>
      </c>
      <c r="E30" s="243">
        <v>4940760.1499999994</v>
      </c>
    </row>
    <row r="31" spans="2:5">
      <c r="B31" s="30" t="s">
        <v>6</v>
      </c>
      <c r="C31" s="16" t="s">
        <v>35</v>
      </c>
      <c r="D31" s="175">
        <v>3111932.44</v>
      </c>
      <c r="E31" s="244">
        <v>2966309.3400000003</v>
      </c>
    </row>
    <row r="32" spans="2:5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984428.36</v>
      </c>
      <c r="E33" s="244">
        <v>906250.37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/>
      <c r="E35" s="244"/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1166309.8899999999</v>
      </c>
      <c r="E37" s="244">
        <v>1068200.4400000002</v>
      </c>
    </row>
    <row r="38" spans="2:7">
      <c r="B38" s="25" t="s">
        <v>45</v>
      </c>
      <c r="C38" s="26" t="s">
        <v>46</v>
      </c>
      <c r="D38" s="172">
        <v>-156539.01</v>
      </c>
      <c r="E38" s="27">
        <v>1356977.06</v>
      </c>
    </row>
    <row r="39" spans="2:7" ht="13.5" thickBot="1">
      <c r="B39" s="35" t="s">
        <v>47</v>
      </c>
      <c r="C39" s="36" t="s">
        <v>48</v>
      </c>
      <c r="D39" s="176">
        <v>45078033.870000005</v>
      </c>
      <c r="E39" s="228">
        <f>E24+E25+E38</f>
        <v>51527291.820000008</v>
      </c>
      <c r="F39" s="22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1041972.0521</v>
      </c>
      <c r="E44" s="80">
        <v>1122101.2641</v>
      </c>
    </row>
    <row r="45" spans="2:7" ht="13.5" thickBot="1">
      <c r="B45" s="47" t="s">
        <v>8</v>
      </c>
      <c r="C45" s="88" t="s">
        <v>53</v>
      </c>
      <c r="D45" s="190">
        <v>1087890.4894000001</v>
      </c>
      <c r="E45" s="81">
        <v>1190257.1343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41.583300000000001</v>
      </c>
      <c r="E47" s="92">
        <v>42.110700000000001</v>
      </c>
    </row>
    <row r="48" spans="2:7">
      <c r="B48" s="45" t="s">
        <v>8</v>
      </c>
      <c r="C48" s="87" t="s">
        <v>55</v>
      </c>
      <c r="D48" s="189">
        <v>41.076099999999997</v>
      </c>
      <c r="E48" s="246">
        <v>41.690199999999997</v>
      </c>
      <c r="G48" s="158"/>
    </row>
    <row r="49" spans="2:5">
      <c r="B49" s="45" t="s">
        <v>10</v>
      </c>
      <c r="C49" s="87" t="s">
        <v>56</v>
      </c>
      <c r="D49" s="189">
        <v>42.788699999999999</v>
      </c>
      <c r="E49" s="246">
        <v>43.290900000000001</v>
      </c>
    </row>
    <row r="50" spans="2:5" ht="13.5" thickBot="1">
      <c r="B50" s="47" t="s">
        <v>12</v>
      </c>
      <c r="C50" s="88" t="s">
        <v>53</v>
      </c>
      <c r="D50" s="190">
        <v>41.436199999999999</v>
      </c>
      <c r="E50" s="93">
        <v>43.290890963912197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51526259.469999999</v>
      </c>
      <c r="E54" s="56">
        <f>E60+E65</f>
        <v>0.99997996498625241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50941815.859999999</v>
      </c>
      <c r="E60" s="66">
        <f>D60/E20</f>
        <v>0.98863755615091842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584443.61</v>
      </c>
      <c r="E65" s="62">
        <f>D65/E20</f>
        <v>1.1342408835333976E-2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95598.94</v>
      </c>
      <c r="E69" s="56">
        <f>D69/E20</f>
        <v>1.8553068989916113E-3</v>
      </c>
    </row>
    <row r="70" spans="2:5" ht="13.5" thickBot="1">
      <c r="B70" s="42" t="s">
        <v>84</v>
      </c>
      <c r="C70" s="43" t="s">
        <v>85</v>
      </c>
      <c r="D70" s="44">
        <f>E16</f>
        <v>94566.59</v>
      </c>
      <c r="E70" s="56">
        <f>D70/E20</f>
        <v>1.8352718852438228E-3</v>
      </c>
    </row>
    <row r="71" spans="2:5">
      <c r="B71" s="42" t="s">
        <v>86</v>
      </c>
      <c r="C71" s="43" t="s">
        <v>87</v>
      </c>
      <c r="D71" s="44">
        <f>D54+D69+D68-D70</f>
        <v>51527291.819999993</v>
      </c>
      <c r="E71" s="75">
        <f>E54+E69-E70</f>
        <v>1.0000000000000002</v>
      </c>
    </row>
    <row r="72" spans="2:5">
      <c r="B72" s="45" t="s">
        <v>6</v>
      </c>
      <c r="C72" s="46" t="s">
        <v>88</v>
      </c>
      <c r="D72" s="61">
        <f>D71</f>
        <v>51527291.819999993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6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211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741325.34</v>
      </c>
    </row>
    <row r="10" spans="2:5">
      <c r="B10" s="15" t="s">
        <v>6</v>
      </c>
      <c r="C10" s="159" t="s">
        <v>7</v>
      </c>
      <c r="D10" s="17"/>
      <c r="E10" s="31">
        <v>741325.34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741325.34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0</v>
      </c>
    </row>
    <row r="25" spans="2:7">
      <c r="B25" s="25" t="s">
        <v>26</v>
      </c>
      <c r="C25" s="26" t="s">
        <v>27</v>
      </c>
      <c r="D25" s="172"/>
      <c r="E25" s="242">
        <v>712176.17</v>
      </c>
      <c r="F25" s="158"/>
    </row>
    <row r="26" spans="2:7">
      <c r="B26" s="28" t="s">
        <v>28</v>
      </c>
      <c r="C26" s="29" t="s">
        <v>29</v>
      </c>
      <c r="D26" s="174"/>
      <c r="E26" s="243">
        <v>715676.53</v>
      </c>
      <c r="F26" s="158"/>
    </row>
    <row r="27" spans="2:7">
      <c r="B27" s="30" t="s">
        <v>6</v>
      </c>
      <c r="C27" s="16" t="s">
        <v>30</v>
      </c>
      <c r="D27" s="175"/>
      <c r="E27" s="244">
        <v>399375.01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316301.52</v>
      </c>
    </row>
    <row r="30" spans="2:7">
      <c r="B30" s="28" t="s">
        <v>33</v>
      </c>
      <c r="C30" s="32" t="s">
        <v>34</v>
      </c>
      <c r="D30" s="174"/>
      <c r="E30" s="243">
        <v>3500.3599999999997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68.64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3431.72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29149.17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741325.34000000008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5732.4879000000001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121.98</v>
      </c>
    </row>
    <row r="49" spans="2:5">
      <c r="B49" s="45" t="s">
        <v>10</v>
      </c>
      <c r="C49" s="87" t="s">
        <v>56</v>
      </c>
      <c r="D49" s="189"/>
      <c r="E49" s="247">
        <v>129.46</v>
      </c>
    </row>
    <row r="50" spans="2:5" ht="13.5" thickBot="1">
      <c r="B50" s="47" t="s">
        <v>12</v>
      </c>
      <c r="C50" s="88" t="s">
        <v>53</v>
      </c>
      <c r="D50" s="190"/>
      <c r="E50" s="93">
        <v>129.32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741325.34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741325.34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741325.34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741325.34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B1:G78"/>
  <sheetViews>
    <sheetView topLeftCell="A13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154523.98000000001</v>
      </c>
      <c r="E9" s="27">
        <f>E10+E11+E12+E13</f>
        <v>245267.94</v>
      </c>
    </row>
    <row r="10" spans="2:5">
      <c r="B10" s="15" t="s">
        <v>6</v>
      </c>
      <c r="C10" s="159" t="s">
        <v>7</v>
      </c>
      <c r="D10" s="17">
        <v>154523.98000000001</v>
      </c>
      <c r="E10" s="31">
        <v>245267.94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154523.98000000001</v>
      </c>
      <c r="E20" s="141">
        <f>E9-E16</f>
        <v>245267.94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154523.98000000001</v>
      </c>
    </row>
    <row r="25" spans="2:7">
      <c r="B25" s="25" t="s">
        <v>26</v>
      </c>
      <c r="C25" s="26" t="s">
        <v>27</v>
      </c>
      <c r="D25" s="172"/>
      <c r="E25" s="242">
        <v>99279.65</v>
      </c>
      <c r="F25" s="158"/>
    </row>
    <row r="26" spans="2:7">
      <c r="B26" s="28" t="s">
        <v>28</v>
      </c>
      <c r="C26" s="29" t="s">
        <v>29</v>
      </c>
      <c r="D26" s="174"/>
      <c r="E26" s="243">
        <v>100859.89</v>
      </c>
      <c r="F26" s="158"/>
    </row>
    <row r="27" spans="2:7">
      <c r="B27" s="30" t="s">
        <v>6</v>
      </c>
      <c r="C27" s="16" t="s">
        <v>30</v>
      </c>
      <c r="D27" s="175"/>
      <c r="E27" s="244">
        <v>100859.89</v>
      </c>
      <c r="F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1580.2399999999998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0.87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1579.37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-8535.69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245267.94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342.85329999999999</v>
      </c>
    </row>
    <row r="45" spans="2:6" ht="13.5" thickBot="1">
      <c r="B45" s="47" t="s">
        <v>8</v>
      </c>
      <c r="C45" s="88" t="s">
        <v>53</v>
      </c>
      <c r="D45" s="190"/>
      <c r="E45" s="81">
        <v>566.94929999999999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450.7</v>
      </c>
    </row>
    <row r="48" spans="2:6">
      <c r="B48" s="45" t="s">
        <v>8</v>
      </c>
      <c r="C48" s="87" t="s">
        <v>55</v>
      </c>
      <c r="D48" s="189"/>
      <c r="E48" s="247">
        <v>420.89</v>
      </c>
    </row>
    <row r="49" spans="2:5">
      <c r="B49" s="45" t="s">
        <v>10</v>
      </c>
      <c r="C49" s="87" t="s">
        <v>56</v>
      </c>
      <c r="D49" s="189"/>
      <c r="E49" s="247">
        <v>464.38</v>
      </c>
    </row>
    <row r="50" spans="2:5" ht="13.5" thickBot="1">
      <c r="B50" s="47" t="s">
        <v>12</v>
      </c>
      <c r="C50" s="88" t="s">
        <v>53</v>
      </c>
      <c r="D50" s="190"/>
      <c r="E50" s="93">
        <v>432.61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245267.94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245267.94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245267.94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245267.94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6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235251.44</v>
      </c>
    </row>
    <row r="10" spans="2:5">
      <c r="B10" s="15" t="s">
        <v>6</v>
      </c>
      <c r="C10" s="159" t="s">
        <v>7</v>
      </c>
      <c r="D10" s="17"/>
      <c r="E10" s="31">
        <v>235251.44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235251.44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0</v>
      </c>
    </row>
    <row r="25" spans="2:7">
      <c r="B25" s="25" t="s">
        <v>26</v>
      </c>
      <c r="C25" s="26" t="s">
        <v>27</v>
      </c>
      <c r="D25" s="172"/>
      <c r="E25" s="242">
        <v>230290.85</v>
      </c>
    </row>
    <row r="26" spans="2:7">
      <c r="B26" s="28" t="s">
        <v>28</v>
      </c>
      <c r="C26" s="29" t="s">
        <v>29</v>
      </c>
      <c r="D26" s="174"/>
      <c r="E26" s="243">
        <v>230646.7</v>
      </c>
    </row>
    <row r="27" spans="2:7">
      <c r="B27" s="30" t="s">
        <v>6</v>
      </c>
      <c r="C27" s="16" t="s">
        <v>30</v>
      </c>
      <c r="D27" s="175"/>
      <c r="E27" s="244">
        <v>230646.7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355.84999999999997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2.83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353.02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4960.59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235251.44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1124.7977000000001</v>
      </c>
    </row>
    <row r="46" spans="2:6">
      <c r="B46" s="42" t="s">
        <v>33</v>
      </c>
      <c r="C46" s="86" t="s">
        <v>54</v>
      </c>
      <c r="D46" s="210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195.79</v>
      </c>
    </row>
    <row r="49" spans="2:5">
      <c r="B49" s="45" t="s">
        <v>10</v>
      </c>
      <c r="C49" s="87" t="s">
        <v>56</v>
      </c>
      <c r="D49" s="189"/>
      <c r="E49" s="247">
        <v>211.83</v>
      </c>
    </row>
    <row r="50" spans="2:5" ht="13.5" thickBot="1">
      <c r="B50" s="47" t="s">
        <v>12</v>
      </c>
      <c r="C50" s="88" t="s">
        <v>53</v>
      </c>
      <c r="D50" s="190"/>
      <c r="E50" s="93">
        <v>209.15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235251.44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235251.44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235251.44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235251.44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G78"/>
  <sheetViews>
    <sheetView topLeftCell="A10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2569.39</v>
      </c>
      <c r="E9" s="27">
        <f>E10+E11+E12+E13</f>
        <v>1754.91</v>
      </c>
    </row>
    <row r="10" spans="2:5">
      <c r="B10" s="15" t="s">
        <v>6</v>
      </c>
      <c r="C10" s="159" t="s">
        <v>7</v>
      </c>
      <c r="D10" s="17">
        <v>2569.39</v>
      </c>
      <c r="E10" s="31">
        <v>1754.91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2569.39</v>
      </c>
      <c r="E20" s="141">
        <f>E9-E16</f>
        <v>1754.91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2177.7199999999998</v>
      </c>
      <c r="E24" s="27">
        <f>D20</f>
        <v>2569.39</v>
      </c>
    </row>
    <row r="25" spans="2:7">
      <c r="B25" s="25" t="s">
        <v>26</v>
      </c>
      <c r="C25" s="26" t="s">
        <v>27</v>
      </c>
      <c r="D25" s="172">
        <v>149.96</v>
      </c>
      <c r="E25" s="242">
        <v>-780.63999999999987</v>
      </c>
    </row>
    <row r="26" spans="2:7">
      <c r="B26" s="28" t="s">
        <v>28</v>
      </c>
      <c r="C26" s="29" t="s">
        <v>29</v>
      </c>
      <c r="D26" s="174">
        <v>149.96</v>
      </c>
      <c r="E26" s="243">
        <v>1228.92</v>
      </c>
    </row>
    <row r="27" spans="2:7">
      <c r="B27" s="30" t="s">
        <v>6</v>
      </c>
      <c r="C27" s="16" t="s">
        <v>30</v>
      </c>
      <c r="D27" s="175">
        <v>149.96</v>
      </c>
      <c r="E27" s="244">
        <v>162.5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1066.42</v>
      </c>
    </row>
    <row r="30" spans="2:7">
      <c r="B30" s="28" t="s">
        <v>33</v>
      </c>
      <c r="C30" s="32" t="s">
        <v>34</v>
      </c>
      <c r="D30" s="174"/>
      <c r="E30" s="243">
        <v>2009.56</v>
      </c>
    </row>
    <row r="31" spans="2:7">
      <c r="B31" s="30" t="s">
        <v>6</v>
      </c>
      <c r="C31" s="16" t="s">
        <v>35</v>
      </c>
      <c r="D31" s="175"/>
      <c r="E31" s="244">
        <v>858.13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25.99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48.91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1076.53</v>
      </c>
    </row>
    <row r="38" spans="2:6">
      <c r="B38" s="25" t="s">
        <v>45</v>
      </c>
      <c r="C38" s="26" t="s">
        <v>46</v>
      </c>
      <c r="D38" s="172">
        <v>-152.94</v>
      </c>
      <c r="E38" s="27">
        <v>-33.840000000000003</v>
      </c>
    </row>
    <row r="39" spans="2:6" ht="13.5" thickBot="1">
      <c r="B39" s="35" t="s">
        <v>47</v>
      </c>
      <c r="C39" s="36" t="s">
        <v>48</v>
      </c>
      <c r="D39" s="176">
        <v>2174.7399999999998</v>
      </c>
      <c r="E39" s="228">
        <f>E24+E25+E38</f>
        <v>1754.91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5.8834999999999997</v>
      </c>
      <c r="E44" s="80">
        <v>6.6974</v>
      </c>
    </row>
    <row r="45" spans="2:6" ht="13.5" thickBot="1">
      <c r="B45" s="47" t="s">
        <v>8</v>
      </c>
      <c r="C45" s="88" t="s">
        <v>53</v>
      </c>
      <c r="D45" s="190">
        <v>6.2962999999999996</v>
      </c>
      <c r="E45" s="81">
        <v>4.5963000000000003</v>
      </c>
    </row>
    <row r="46" spans="2:6">
      <c r="B46" s="42" t="s">
        <v>33</v>
      </c>
      <c r="C46" s="86" t="s">
        <v>54</v>
      </c>
      <c r="D46" s="210"/>
      <c r="E46" s="83"/>
    </row>
    <row r="47" spans="2:6">
      <c r="B47" s="45" t="s">
        <v>6</v>
      </c>
      <c r="C47" s="87" t="s">
        <v>52</v>
      </c>
      <c r="D47" s="189">
        <v>370.14</v>
      </c>
      <c r="E47" s="92">
        <v>383.64</v>
      </c>
    </row>
    <row r="48" spans="2:6">
      <c r="B48" s="45" t="s">
        <v>8</v>
      </c>
      <c r="C48" s="87" t="s">
        <v>55</v>
      </c>
      <c r="D48" s="189">
        <v>340.37</v>
      </c>
      <c r="E48" s="247">
        <v>369</v>
      </c>
    </row>
    <row r="49" spans="2:5">
      <c r="B49" s="45" t="s">
        <v>10</v>
      </c>
      <c r="C49" s="87" t="s">
        <v>56</v>
      </c>
      <c r="D49" s="189">
        <v>377.31</v>
      </c>
      <c r="E49" s="247">
        <v>394.93</v>
      </c>
    </row>
    <row r="50" spans="2:5" ht="13.5" thickBot="1">
      <c r="B50" s="47" t="s">
        <v>12</v>
      </c>
      <c r="C50" s="88" t="s">
        <v>53</v>
      </c>
      <c r="D50" s="190">
        <v>345.4</v>
      </c>
      <c r="E50" s="93">
        <v>381.81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1754.91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1754.91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1754.91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1754.91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dimension ref="A1:G78"/>
  <sheetViews>
    <sheetView topLeftCell="A10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425781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87845.71</v>
      </c>
      <c r="E9" s="27">
        <f>E10+E11+E12+E13</f>
        <v>134878.56</v>
      </c>
    </row>
    <row r="10" spans="2:5">
      <c r="B10" s="15" t="s">
        <v>6</v>
      </c>
      <c r="C10" s="159" t="s">
        <v>7</v>
      </c>
      <c r="D10" s="17">
        <v>87845.71</v>
      </c>
      <c r="E10" s="31">
        <v>134878.56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87845.71</v>
      </c>
      <c r="E20" s="141">
        <f>E9-E16</f>
        <v>134878.56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121096.07</v>
      </c>
      <c r="E24" s="27">
        <f>D20</f>
        <v>87845.71</v>
      </c>
    </row>
    <row r="25" spans="2:7">
      <c r="B25" s="25" t="s">
        <v>26</v>
      </c>
      <c r="C25" s="26" t="s">
        <v>27</v>
      </c>
      <c r="D25" s="172">
        <v>5000.9700000000012</v>
      </c>
      <c r="E25" s="242">
        <v>36177.699999999997</v>
      </c>
      <c r="F25" s="91"/>
    </row>
    <row r="26" spans="2:7">
      <c r="B26" s="28" t="s">
        <v>28</v>
      </c>
      <c r="C26" s="29" t="s">
        <v>29</v>
      </c>
      <c r="D26" s="174">
        <v>11426.78</v>
      </c>
      <c r="E26" s="243">
        <v>47398.289999999994</v>
      </c>
      <c r="F26" s="91"/>
    </row>
    <row r="27" spans="2:7">
      <c r="B27" s="30" t="s">
        <v>6</v>
      </c>
      <c r="C27" s="16" t="s">
        <v>30</v>
      </c>
      <c r="D27" s="175">
        <v>11426.78</v>
      </c>
      <c r="E27" s="244">
        <v>8956.84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38441.449999999997</v>
      </c>
    </row>
    <row r="30" spans="2:7">
      <c r="B30" s="28" t="s">
        <v>33</v>
      </c>
      <c r="C30" s="32" t="s">
        <v>34</v>
      </c>
      <c r="D30" s="174">
        <v>6425.8099999999995</v>
      </c>
      <c r="E30" s="243">
        <v>11220.59</v>
      </c>
    </row>
    <row r="31" spans="2:7">
      <c r="B31" s="30" t="s">
        <v>6</v>
      </c>
      <c r="C31" s="16" t="s">
        <v>35</v>
      </c>
      <c r="D31" s="175">
        <v>2265.85</v>
      </c>
      <c r="E31" s="244">
        <v>5552.72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187.31</v>
      </c>
      <c r="E33" s="244">
        <v>437.44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461.53</v>
      </c>
      <c r="E35" s="244">
        <v>420.2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3511.12</v>
      </c>
      <c r="E37" s="244">
        <v>4810.2299999999996</v>
      </c>
    </row>
    <row r="38" spans="2:6">
      <c r="B38" s="25" t="s">
        <v>45</v>
      </c>
      <c r="C38" s="26" t="s">
        <v>46</v>
      </c>
      <c r="D38" s="172">
        <v>-35586.660000000003</v>
      </c>
      <c r="E38" s="27">
        <v>10855.15</v>
      </c>
    </row>
    <row r="39" spans="2:6" ht="13.5" thickBot="1">
      <c r="B39" s="35" t="s">
        <v>47</v>
      </c>
      <c r="C39" s="36" t="s">
        <v>48</v>
      </c>
      <c r="D39" s="176">
        <v>90510.38</v>
      </c>
      <c r="E39" s="228">
        <f>E24+E25+E38</f>
        <v>134878.56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602.67790000000002</v>
      </c>
      <c r="E44" s="80">
        <v>668.99480000000005</v>
      </c>
    </row>
    <row r="45" spans="2:6" ht="13.5" thickBot="1">
      <c r="B45" s="47" t="s">
        <v>8</v>
      </c>
      <c r="C45" s="88" t="s">
        <v>53</v>
      </c>
      <c r="D45" s="190">
        <v>632.27650000000006</v>
      </c>
      <c r="E45" s="81">
        <v>928.27639999999997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200.93</v>
      </c>
      <c r="E47" s="92">
        <v>131.31</v>
      </c>
    </row>
    <row r="48" spans="2:6">
      <c r="B48" s="45" t="s">
        <v>8</v>
      </c>
      <c r="C48" s="87" t="s">
        <v>55</v>
      </c>
      <c r="D48" s="189">
        <v>139.13</v>
      </c>
      <c r="E48" s="247">
        <v>133.81</v>
      </c>
    </row>
    <row r="49" spans="2:5">
      <c r="B49" s="45" t="s">
        <v>10</v>
      </c>
      <c r="C49" s="87" t="s">
        <v>56</v>
      </c>
      <c r="D49" s="189">
        <v>205.4</v>
      </c>
      <c r="E49" s="247">
        <v>151.6</v>
      </c>
    </row>
    <row r="50" spans="2:5" ht="13.5" thickBot="1">
      <c r="B50" s="47" t="s">
        <v>12</v>
      </c>
      <c r="C50" s="88" t="s">
        <v>53</v>
      </c>
      <c r="D50" s="190">
        <v>143.15</v>
      </c>
      <c r="E50" s="93">
        <v>145.30000000000001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134878.56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134878.56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134878.56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134878.56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314880.90999999997</v>
      </c>
      <c r="E9" s="27">
        <f>E10+E11+E12+E13</f>
        <v>439109.19</v>
      </c>
    </row>
    <row r="10" spans="2:5">
      <c r="B10" s="15" t="s">
        <v>6</v>
      </c>
      <c r="C10" s="159" t="s">
        <v>7</v>
      </c>
      <c r="D10" s="17">
        <v>314880.90999999997</v>
      </c>
      <c r="E10" s="31">
        <v>439109.19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314880.90999999997</v>
      </c>
      <c r="E20" s="141">
        <f>E9-E16</f>
        <v>439109.19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7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61">
        <v>14886.52</v>
      </c>
      <c r="E24" s="27">
        <f>D20</f>
        <v>314880.90999999997</v>
      </c>
    </row>
    <row r="25" spans="2:7">
      <c r="B25" s="25" t="s">
        <v>26</v>
      </c>
      <c r="C25" s="26" t="s">
        <v>27</v>
      </c>
      <c r="D25" s="161">
        <v>158.62</v>
      </c>
      <c r="E25" s="242">
        <v>146410.18</v>
      </c>
      <c r="F25" s="91"/>
    </row>
    <row r="26" spans="2:7">
      <c r="B26" s="28" t="s">
        <v>28</v>
      </c>
      <c r="C26" s="29" t="s">
        <v>29</v>
      </c>
      <c r="D26" s="162">
        <v>575</v>
      </c>
      <c r="E26" s="243">
        <v>154936.54999999999</v>
      </c>
    </row>
    <row r="27" spans="2:7">
      <c r="B27" s="30" t="s">
        <v>6</v>
      </c>
      <c r="C27" s="16" t="s">
        <v>30</v>
      </c>
      <c r="D27" s="17">
        <v>575</v>
      </c>
      <c r="E27" s="244">
        <v>104924</v>
      </c>
    </row>
    <row r="28" spans="2:7">
      <c r="B28" s="30" t="s">
        <v>8</v>
      </c>
      <c r="C28" s="16" t="s">
        <v>31</v>
      </c>
      <c r="D28" s="17"/>
      <c r="E28" s="244"/>
    </row>
    <row r="29" spans="2:7">
      <c r="B29" s="30" t="s">
        <v>10</v>
      </c>
      <c r="C29" s="16" t="s">
        <v>32</v>
      </c>
      <c r="D29" s="17"/>
      <c r="E29" s="244">
        <v>50012.55</v>
      </c>
    </row>
    <row r="30" spans="2:7">
      <c r="B30" s="28" t="s">
        <v>33</v>
      </c>
      <c r="C30" s="32" t="s">
        <v>34</v>
      </c>
      <c r="D30" s="162">
        <v>416.38</v>
      </c>
      <c r="E30" s="243">
        <v>8526.3700000000008</v>
      </c>
    </row>
    <row r="31" spans="2:7">
      <c r="B31" s="30" t="s">
        <v>6</v>
      </c>
      <c r="C31" s="16" t="s">
        <v>35</v>
      </c>
      <c r="D31" s="17"/>
      <c r="E31" s="244">
        <v>205.91</v>
      </c>
    </row>
    <row r="32" spans="2:7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>
        <v>8.59</v>
      </c>
      <c r="E33" s="244">
        <v>264.3</v>
      </c>
    </row>
    <row r="34" spans="2:6">
      <c r="B34" s="30" t="s">
        <v>12</v>
      </c>
      <c r="C34" s="16" t="s">
        <v>38</v>
      </c>
      <c r="D34" s="17"/>
      <c r="E34" s="244"/>
    </row>
    <row r="35" spans="2:6" ht="25.5">
      <c r="B35" s="30" t="s">
        <v>39</v>
      </c>
      <c r="C35" s="16" t="s">
        <v>40</v>
      </c>
      <c r="D35" s="17">
        <v>30.92</v>
      </c>
      <c r="E35" s="244">
        <v>3690.82</v>
      </c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7">
        <v>376.87</v>
      </c>
      <c r="E37" s="244">
        <v>4365.34</v>
      </c>
    </row>
    <row r="38" spans="2:6">
      <c r="B38" s="25" t="s">
        <v>45</v>
      </c>
      <c r="C38" s="26" t="s">
        <v>46</v>
      </c>
      <c r="D38" s="161">
        <v>1608.72</v>
      </c>
      <c r="E38" s="27">
        <v>-22181.9</v>
      </c>
    </row>
    <row r="39" spans="2:6" ht="13.5" thickBot="1">
      <c r="B39" s="35" t="s">
        <v>47</v>
      </c>
      <c r="C39" s="36" t="s">
        <v>48</v>
      </c>
      <c r="D39" s="163">
        <v>16653.86</v>
      </c>
      <c r="E39" s="228">
        <f>E24+E25+E38</f>
        <v>439109.18999999994</v>
      </c>
      <c r="F39" s="170"/>
    </row>
    <row r="40" spans="2:6" ht="13.5" thickBot="1">
      <c r="B40" s="37"/>
      <c r="C40" s="38"/>
      <c r="D40" s="39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67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>
      <c r="B44" s="45" t="s">
        <v>6</v>
      </c>
      <c r="C44" s="87" t="s">
        <v>52</v>
      </c>
      <c r="D44" s="164">
        <v>82.277799999999999</v>
      </c>
      <c r="E44" s="80">
        <v>1232.2659000000001</v>
      </c>
    </row>
    <row r="45" spans="2:6" ht="13.5" thickBot="1">
      <c r="B45" s="47" t="s">
        <v>8</v>
      </c>
      <c r="C45" s="88" t="s">
        <v>53</v>
      </c>
      <c r="D45" s="165">
        <v>83.057500000000005</v>
      </c>
      <c r="E45" s="81">
        <v>1798.7431999999999</v>
      </c>
    </row>
    <row r="46" spans="2:6">
      <c r="B46" s="42" t="s">
        <v>33</v>
      </c>
      <c r="C46" s="86" t="s">
        <v>54</v>
      </c>
      <c r="D46" s="223"/>
      <c r="E46" s="83"/>
    </row>
    <row r="47" spans="2:6">
      <c r="B47" s="45" t="s">
        <v>6</v>
      </c>
      <c r="C47" s="87" t="s">
        <v>52</v>
      </c>
      <c r="D47" s="164">
        <v>180.93</v>
      </c>
      <c r="E47" s="92">
        <v>255.53</v>
      </c>
    </row>
    <row r="48" spans="2:6">
      <c r="B48" s="45" t="s">
        <v>8</v>
      </c>
      <c r="C48" s="87" t="s">
        <v>55</v>
      </c>
      <c r="D48" s="164">
        <v>181.83</v>
      </c>
      <c r="E48" s="247">
        <v>236.55</v>
      </c>
    </row>
    <row r="49" spans="2:5">
      <c r="B49" s="45" t="s">
        <v>10</v>
      </c>
      <c r="C49" s="87" t="s">
        <v>56</v>
      </c>
      <c r="D49" s="164">
        <v>207.96</v>
      </c>
      <c r="E49" s="247">
        <v>271.89</v>
      </c>
    </row>
    <row r="50" spans="2:5" ht="13.5" thickBot="1">
      <c r="B50" s="47" t="s">
        <v>12</v>
      </c>
      <c r="C50" s="88" t="s">
        <v>53</v>
      </c>
      <c r="D50" s="165">
        <v>200.51</v>
      </c>
      <c r="E50" s="93">
        <v>244.12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439109.19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439109.19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439109.19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439109.19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20150.11</v>
      </c>
      <c r="E9" s="27">
        <f>E10+E11+E12+E13</f>
        <v>22971.24</v>
      </c>
    </row>
    <row r="10" spans="2:5">
      <c r="B10" s="15" t="s">
        <v>6</v>
      </c>
      <c r="C10" s="159" t="s">
        <v>7</v>
      </c>
      <c r="D10" s="17">
        <v>20150.11</v>
      </c>
      <c r="E10" s="31">
        <v>22971.24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20150.11</v>
      </c>
      <c r="E20" s="141">
        <f>E9-E16</f>
        <v>22971.24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16887.810000000001</v>
      </c>
      <c r="E24" s="27">
        <f>D20</f>
        <v>20150.11</v>
      </c>
    </row>
    <row r="25" spans="2:7">
      <c r="B25" s="25" t="s">
        <v>26</v>
      </c>
      <c r="C25" s="26" t="s">
        <v>27</v>
      </c>
      <c r="D25" s="172">
        <v>795.8</v>
      </c>
      <c r="E25" s="242">
        <v>2030.09</v>
      </c>
      <c r="F25" s="91"/>
    </row>
    <row r="26" spans="2:7">
      <c r="B26" s="28" t="s">
        <v>28</v>
      </c>
      <c r="C26" s="29" t="s">
        <v>29</v>
      </c>
      <c r="D26" s="174">
        <v>795.8</v>
      </c>
      <c r="E26" s="243">
        <v>2030.09</v>
      </c>
    </row>
    <row r="27" spans="2:7">
      <c r="B27" s="30" t="s">
        <v>6</v>
      </c>
      <c r="C27" s="16" t="s">
        <v>30</v>
      </c>
      <c r="D27" s="175">
        <v>795.8</v>
      </c>
      <c r="E27" s="244">
        <v>782.16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1247.93</v>
      </c>
    </row>
    <row r="30" spans="2:7">
      <c r="B30" s="28" t="s">
        <v>33</v>
      </c>
      <c r="C30" s="32" t="s">
        <v>34</v>
      </c>
      <c r="D30" s="174"/>
      <c r="E30" s="243"/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-1163.47</v>
      </c>
      <c r="E38" s="27">
        <v>791.04</v>
      </c>
    </row>
    <row r="39" spans="2:6" ht="13.5" thickBot="1">
      <c r="B39" s="35" t="s">
        <v>47</v>
      </c>
      <c r="C39" s="36" t="s">
        <v>48</v>
      </c>
      <c r="D39" s="176">
        <v>16520.14</v>
      </c>
      <c r="E39" s="228">
        <f>E24+E25+E38</f>
        <v>22971.24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115.3933</v>
      </c>
      <c r="E44" s="80">
        <v>147.3715</v>
      </c>
    </row>
    <row r="45" spans="2:6" ht="13.5" thickBot="1">
      <c r="B45" s="47" t="s">
        <v>8</v>
      </c>
      <c r="C45" s="88" t="s">
        <v>53</v>
      </c>
      <c r="D45" s="190">
        <v>120.92919999999999</v>
      </c>
      <c r="E45" s="81">
        <v>162.07749999999999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146.35</v>
      </c>
      <c r="E47" s="92">
        <v>136.72999999999999</v>
      </c>
    </row>
    <row r="48" spans="2:6">
      <c r="B48" s="45" t="s">
        <v>8</v>
      </c>
      <c r="C48" s="87" t="s">
        <v>55</v>
      </c>
      <c r="D48" s="189">
        <v>131.88</v>
      </c>
      <c r="E48" s="247">
        <v>128.44999999999999</v>
      </c>
    </row>
    <row r="49" spans="2:5">
      <c r="B49" s="45" t="s">
        <v>10</v>
      </c>
      <c r="C49" s="87" t="s">
        <v>56</v>
      </c>
      <c r="D49" s="189">
        <v>149.53</v>
      </c>
      <c r="E49" s="247">
        <v>142.13999999999999</v>
      </c>
    </row>
    <row r="50" spans="2:5" ht="13.5" thickBot="1">
      <c r="B50" s="47" t="s">
        <v>12</v>
      </c>
      <c r="C50" s="88" t="s">
        <v>53</v>
      </c>
      <c r="D50" s="190">
        <v>136.61000000000001</v>
      </c>
      <c r="E50" s="93">
        <v>141.72999999999999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22971.24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22971.24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D54-D70</f>
        <v>22971.24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22971.24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17498.009999999998</v>
      </c>
      <c r="E9" s="27">
        <f>E10+E11+E12+E13</f>
        <v>19738.509999999998</v>
      </c>
    </row>
    <row r="10" spans="2:5">
      <c r="B10" s="15" t="s">
        <v>6</v>
      </c>
      <c r="C10" s="159" t="s">
        <v>7</v>
      </c>
      <c r="D10" s="17">
        <v>17498.009999999998</v>
      </c>
      <c r="E10" s="31">
        <v>19738.509999999998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17498.009999999998</v>
      </c>
      <c r="E20" s="141">
        <f>E9-E16</f>
        <v>19738.509999999998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11.37</v>
      </c>
      <c r="E24" s="27">
        <f>D20</f>
        <v>17498.009999999998</v>
      </c>
    </row>
    <row r="25" spans="2:7">
      <c r="B25" s="25" t="s">
        <v>26</v>
      </c>
      <c r="C25" s="26" t="s">
        <v>27</v>
      </c>
      <c r="D25" s="172">
        <v>20116.830000000002</v>
      </c>
      <c r="E25" s="242">
        <v>1072.18</v>
      </c>
      <c r="F25" s="91"/>
    </row>
    <row r="26" spans="2:7">
      <c r="B26" s="28" t="s">
        <v>28</v>
      </c>
      <c r="C26" s="29" t="s">
        <v>29</v>
      </c>
      <c r="D26" s="174">
        <v>20116.830000000002</v>
      </c>
      <c r="E26" s="243">
        <v>1294.67</v>
      </c>
    </row>
    <row r="27" spans="2:7">
      <c r="B27" s="30" t="s">
        <v>6</v>
      </c>
      <c r="C27" s="16" t="s">
        <v>30</v>
      </c>
      <c r="D27" s="175">
        <v>80</v>
      </c>
      <c r="E27" s="244">
        <v>46.73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20036.830000000002</v>
      </c>
      <c r="E29" s="244">
        <v>1247.94</v>
      </c>
    </row>
    <row r="30" spans="2:7">
      <c r="B30" s="28" t="s">
        <v>33</v>
      </c>
      <c r="C30" s="32" t="s">
        <v>34</v>
      </c>
      <c r="D30" s="174"/>
      <c r="E30" s="243">
        <v>222.49</v>
      </c>
    </row>
    <row r="31" spans="2:7">
      <c r="B31" s="30" t="s">
        <v>6</v>
      </c>
      <c r="C31" s="16" t="s">
        <v>35</v>
      </c>
      <c r="D31" s="175"/>
      <c r="E31" s="244">
        <v>157.06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2.72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62.71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-1725.65</v>
      </c>
      <c r="E38" s="27">
        <v>1168.32</v>
      </c>
    </row>
    <row r="39" spans="2:6" ht="13.5" thickBot="1">
      <c r="B39" s="35" t="s">
        <v>47</v>
      </c>
      <c r="C39" s="36" t="s">
        <v>48</v>
      </c>
      <c r="D39" s="176">
        <v>18402.55</v>
      </c>
      <c r="E39" s="228">
        <f>E24+E25+E38</f>
        <v>19738.509999999998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6.7699999999999996E-2</v>
      </c>
      <c r="E44" s="80">
        <v>117.5231</v>
      </c>
    </row>
    <row r="45" spans="2:6" ht="13.5" thickBot="1">
      <c r="B45" s="47" t="s">
        <v>8</v>
      </c>
      <c r="C45" s="88" t="s">
        <v>53</v>
      </c>
      <c r="D45" s="190">
        <v>117.9726</v>
      </c>
      <c r="E45" s="81">
        <v>124.3449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167.91</v>
      </c>
      <c r="E47" s="92">
        <v>148.88999999999999</v>
      </c>
    </row>
    <row r="48" spans="2:6">
      <c r="B48" s="45" t="s">
        <v>8</v>
      </c>
      <c r="C48" s="87" t="s">
        <v>55</v>
      </c>
      <c r="D48" s="189">
        <v>147.13999999999999</v>
      </c>
      <c r="E48" s="247">
        <v>132.46</v>
      </c>
    </row>
    <row r="49" spans="2:5">
      <c r="B49" s="45" t="s">
        <v>10</v>
      </c>
      <c r="C49" s="87" t="s">
        <v>56</v>
      </c>
      <c r="D49" s="189">
        <v>181.21</v>
      </c>
      <c r="E49" s="247">
        <v>161.11000000000001</v>
      </c>
    </row>
    <row r="50" spans="2:5" ht="13.5" thickBot="1">
      <c r="B50" s="47" t="s">
        <v>12</v>
      </c>
      <c r="C50" s="88" t="s">
        <v>53</v>
      </c>
      <c r="D50" s="190">
        <v>155.99</v>
      </c>
      <c r="E50" s="93">
        <v>158.74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19738.509999999998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19738.509999999998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19738.509999999998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19738.509999999998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14921.84</v>
      </c>
      <c r="E9" s="27">
        <f>E10+E11+E12+E13</f>
        <v>15277.19</v>
      </c>
    </row>
    <row r="10" spans="2:5">
      <c r="B10" s="15" t="s">
        <v>6</v>
      </c>
      <c r="C10" s="159" t="s">
        <v>7</v>
      </c>
      <c r="D10" s="17">
        <v>14921.84</v>
      </c>
      <c r="E10" s="31">
        <v>15277.19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14921.84</v>
      </c>
      <c r="E20" s="141">
        <f>E9-E16</f>
        <v>15277.19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11437.62</v>
      </c>
      <c r="E24" s="27">
        <f>D20</f>
        <v>14921.84</v>
      </c>
    </row>
    <row r="25" spans="2:7">
      <c r="B25" s="25" t="s">
        <v>26</v>
      </c>
      <c r="C25" s="26" t="s">
        <v>27</v>
      </c>
      <c r="D25" s="172">
        <v>6082.3899999999994</v>
      </c>
      <c r="E25" s="242">
        <v>-268.14</v>
      </c>
      <c r="F25" s="91"/>
      <c r="G25" s="158"/>
    </row>
    <row r="26" spans="2:7">
      <c r="B26" s="28" t="s">
        <v>28</v>
      </c>
      <c r="C26" s="29" t="s">
        <v>29</v>
      </c>
      <c r="D26" s="174">
        <v>6215.19</v>
      </c>
      <c r="E26" s="243">
        <v>568.78</v>
      </c>
    </row>
    <row r="27" spans="2:7">
      <c r="B27" s="30" t="s">
        <v>6</v>
      </c>
      <c r="C27" s="16" t="s">
        <v>30</v>
      </c>
      <c r="D27" s="175">
        <v>6215.19</v>
      </c>
      <c r="E27" s="244">
        <v>568.78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132.80000000000001</v>
      </c>
      <c r="E30" s="243">
        <v>836.92</v>
      </c>
    </row>
    <row r="31" spans="2:7">
      <c r="B31" s="30" t="s">
        <v>6</v>
      </c>
      <c r="C31" s="16" t="s">
        <v>35</v>
      </c>
      <c r="D31" s="175"/>
      <c r="E31" s="244">
        <v>703.69</v>
      </c>
      <c r="G31" s="158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24.94</v>
      </c>
      <c r="E33" s="244">
        <v>25.82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107.86</v>
      </c>
      <c r="E35" s="244">
        <v>107.41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-1912.4</v>
      </c>
      <c r="E38" s="27">
        <v>623.49</v>
      </c>
    </row>
    <row r="39" spans="2:6" ht="13.5" thickBot="1">
      <c r="B39" s="35" t="s">
        <v>47</v>
      </c>
      <c r="C39" s="36" t="s">
        <v>48</v>
      </c>
      <c r="D39" s="176">
        <v>15607.610000000002</v>
      </c>
      <c r="E39" s="228">
        <f>E24+E25+E38</f>
        <v>15277.19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171.76179999999999</v>
      </c>
      <c r="E44" s="80">
        <v>241.8843</v>
      </c>
    </row>
    <row r="45" spans="2:6" ht="13.5" thickBot="1">
      <c r="B45" s="47" t="s">
        <v>8</v>
      </c>
      <c r="C45" s="88" t="s">
        <v>53</v>
      </c>
      <c r="D45" s="190">
        <v>262.84289999999999</v>
      </c>
      <c r="E45" s="81">
        <v>237.40780000000001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66.59</v>
      </c>
      <c r="E47" s="92">
        <v>61.69</v>
      </c>
    </row>
    <row r="48" spans="2:6">
      <c r="B48" s="45" t="s">
        <v>8</v>
      </c>
      <c r="C48" s="87" t="s">
        <v>55</v>
      </c>
      <c r="D48" s="189">
        <v>56.33</v>
      </c>
      <c r="E48" s="247">
        <v>56.22</v>
      </c>
    </row>
    <row r="49" spans="2:5">
      <c r="B49" s="45" t="s">
        <v>10</v>
      </c>
      <c r="C49" s="87" t="s">
        <v>56</v>
      </c>
      <c r="D49" s="189">
        <v>70.08</v>
      </c>
      <c r="E49" s="247">
        <v>65.09</v>
      </c>
    </row>
    <row r="50" spans="2:5" ht="13.5" thickBot="1">
      <c r="B50" s="47" t="s">
        <v>12</v>
      </c>
      <c r="C50" s="88" t="s">
        <v>53</v>
      </c>
      <c r="D50" s="190">
        <v>59.38</v>
      </c>
      <c r="E50" s="93">
        <v>64.349999999999994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15277.19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15277.19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15277.19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15277.19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dimension ref="A1:G78"/>
  <sheetViews>
    <sheetView topLeftCell="A10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.1406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11784.36</v>
      </c>
      <c r="E9" s="27">
        <f>E10+E11+E12+E13</f>
        <v>13288.81</v>
      </c>
    </row>
    <row r="10" spans="2:5">
      <c r="B10" s="15" t="s">
        <v>6</v>
      </c>
      <c r="C10" s="159" t="s">
        <v>7</v>
      </c>
      <c r="D10" s="17">
        <v>11784.36</v>
      </c>
      <c r="E10" s="31">
        <v>13288.81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11784.36</v>
      </c>
      <c r="E20" s="141">
        <f>E9-E16</f>
        <v>13288.81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21008.55</v>
      </c>
      <c r="E24" s="27">
        <f>D20</f>
        <v>11784.36</v>
      </c>
    </row>
    <row r="25" spans="2:7">
      <c r="B25" s="25" t="s">
        <v>26</v>
      </c>
      <c r="C25" s="26" t="s">
        <v>27</v>
      </c>
      <c r="D25" s="172">
        <v>-7714.03</v>
      </c>
      <c r="E25" s="242">
        <v>971.63</v>
      </c>
      <c r="F25" s="91"/>
      <c r="G25" s="158"/>
    </row>
    <row r="26" spans="2:7">
      <c r="B26" s="28" t="s">
        <v>28</v>
      </c>
      <c r="C26" s="29" t="s">
        <v>29</v>
      </c>
      <c r="D26" s="174">
        <v>488.38</v>
      </c>
      <c r="E26" s="243">
        <v>1891.84</v>
      </c>
    </row>
    <row r="27" spans="2:7">
      <c r="B27" s="30" t="s">
        <v>6</v>
      </c>
      <c r="C27" s="16" t="s">
        <v>30</v>
      </c>
      <c r="D27" s="175">
        <v>488.38</v>
      </c>
      <c r="E27" s="244">
        <v>1891.84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8202.41</v>
      </c>
      <c r="E30" s="243">
        <v>920.21</v>
      </c>
      <c r="F30" s="91"/>
    </row>
    <row r="31" spans="2:7">
      <c r="B31" s="30" t="s">
        <v>6</v>
      </c>
      <c r="C31" s="16" t="s">
        <v>35</v>
      </c>
      <c r="D31" s="175">
        <v>7975.21</v>
      </c>
      <c r="E31" s="244">
        <v>839.48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36.729999999999997</v>
      </c>
      <c r="E33" s="244">
        <v>32.15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68.56</v>
      </c>
      <c r="E35" s="244">
        <v>48.58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121.91</v>
      </c>
      <c r="E37" s="244"/>
    </row>
    <row r="38" spans="2:6">
      <c r="B38" s="25" t="s">
        <v>45</v>
      </c>
      <c r="C38" s="26" t="s">
        <v>46</v>
      </c>
      <c r="D38" s="172">
        <v>-537.63</v>
      </c>
      <c r="E38" s="27">
        <v>532.82000000000005</v>
      </c>
    </row>
    <row r="39" spans="2:6" ht="13.5" thickBot="1">
      <c r="B39" s="35" t="s">
        <v>47</v>
      </c>
      <c r="C39" s="36" t="s">
        <v>48</v>
      </c>
      <c r="D39" s="176">
        <v>12756.890000000001</v>
      </c>
      <c r="E39" s="228">
        <f>E24+E25+E38</f>
        <v>13288.81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124.8948</v>
      </c>
      <c r="E44" s="80">
        <v>70.798199999999994</v>
      </c>
    </row>
    <row r="45" spans="2:6" ht="13.5" thickBot="1">
      <c r="B45" s="47" t="s">
        <v>8</v>
      </c>
      <c r="C45" s="88" t="s">
        <v>53</v>
      </c>
      <c r="D45" s="190">
        <v>78.311199999999999</v>
      </c>
      <c r="E45" s="81">
        <v>76.403199999999998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168.21</v>
      </c>
      <c r="E47" s="92">
        <v>166.45</v>
      </c>
    </row>
    <row r="48" spans="2:6">
      <c r="B48" s="45" t="s">
        <v>8</v>
      </c>
      <c r="C48" s="87" t="s">
        <v>55</v>
      </c>
      <c r="D48" s="189">
        <v>153.66999999999999</v>
      </c>
      <c r="E48" s="247">
        <v>158.13</v>
      </c>
    </row>
    <row r="49" spans="2:5">
      <c r="B49" s="45" t="s">
        <v>10</v>
      </c>
      <c r="C49" s="87" t="s">
        <v>56</v>
      </c>
      <c r="D49" s="189">
        <v>179.15</v>
      </c>
      <c r="E49" s="247">
        <v>175.16</v>
      </c>
    </row>
    <row r="50" spans="2:5" ht="13.5" thickBot="1">
      <c r="B50" s="47" t="s">
        <v>12</v>
      </c>
      <c r="C50" s="88" t="s">
        <v>53</v>
      </c>
      <c r="D50" s="190">
        <v>162.9</v>
      </c>
      <c r="E50" s="93">
        <v>173.93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13288.81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13288.81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13288.81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13288.81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85546875" bestFit="1" customWidth="1"/>
    <col min="8" max="8" width="10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119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117602910.39999999</v>
      </c>
      <c r="E9" s="27">
        <f>E10+E11+E12+E13</f>
        <v>118657297.95</v>
      </c>
    </row>
    <row r="10" spans="2:5">
      <c r="B10" s="15" t="s">
        <v>6</v>
      </c>
      <c r="C10" s="159" t="s">
        <v>7</v>
      </c>
      <c r="D10" s="17">
        <v>117077470.56999999</v>
      </c>
      <c r="E10" s="31">
        <v>118289108.23</v>
      </c>
    </row>
    <row r="11" spans="2:5">
      <c r="B11" s="15" t="s">
        <v>8</v>
      </c>
      <c r="C11" s="159" t="s">
        <v>9</v>
      </c>
      <c r="D11" s="17">
        <v>123.24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525316.59</v>
      </c>
      <c r="E13" s="31">
        <f>E14</f>
        <v>368189.72</v>
      </c>
    </row>
    <row r="14" spans="2:5">
      <c r="B14" s="15" t="s">
        <v>14</v>
      </c>
      <c r="C14" s="159" t="s">
        <v>15</v>
      </c>
      <c r="D14" s="17">
        <v>525316.59</v>
      </c>
      <c r="E14" s="31">
        <v>368189.72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160471.38</v>
      </c>
      <c r="E16" s="27">
        <f>E17+E18+E19</f>
        <v>147042.34</v>
      </c>
    </row>
    <row r="17" spans="2:5">
      <c r="B17" s="15" t="s">
        <v>6</v>
      </c>
      <c r="C17" s="159" t="s">
        <v>15</v>
      </c>
      <c r="D17" s="84">
        <v>160471.38</v>
      </c>
      <c r="E17" s="139">
        <v>147042.34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117442439.02</v>
      </c>
      <c r="E20" s="141">
        <f>E9-E16</f>
        <v>118510255.61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120584826.30999999</v>
      </c>
      <c r="E24" s="27">
        <f>D20</f>
        <v>117442439.02</v>
      </c>
    </row>
    <row r="25" spans="2:5">
      <c r="B25" s="25" t="s">
        <v>26</v>
      </c>
      <c r="C25" s="26" t="s">
        <v>27</v>
      </c>
      <c r="D25" s="172">
        <v>562290.47999999858</v>
      </c>
      <c r="E25" s="242">
        <v>736387.55000000075</v>
      </c>
    </row>
    <row r="26" spans="2:5">
      <c r="B26" s="28" t="s">
        <v>28</v>
      </c>
      <c r="C26" s="29" t="s">
        <v>29</v>
      </c>
      <c r="D26" s="174">
        <v>17040901.809999999</v>
      </c>
      <c r="E26" s="243">
        <v>14422942.359999999</v>
      </c>
    </row>
    <row r="27" spans="2:5">
      <c r="B27" s="30" t="s">
        <v>6</v>
      </c>
      <c r="C27" s="16" t="s">
        <v>30</v>
      </c>
      <c r="D27" s="175">
        <v>16397778.34</v>
      </c>
      <c r="E27" s="244">
        <v>14029294.859999999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643123.47</v>
      </c>
      <c r="E29" s="244">
        <v>393647.50000000006</v>
      </c>
    </row>
    <row r="30" spans="2:5">
      <c r="B30" s="28" t="s">
        <v>33</v>
      </c>
      <c r="C30" s="32" t="s">
        <v>34</v>
      </c>
      <c r="D30" s="174">
        <v>16478611.33</v>
      </c>
      <c r="E30" s="243">
        <v>13686554.809999999</v>
      </c>
    </row>
    <row r="31" spans="2:5">
      <c r="B31" s="30" t="s">
        <v>6</v>
      </c>
      <c r="C31" s="16" t="s">
        <v>35</v>
      </c>
      <c r="D31" s="175">
        <v>9117444.3900000006</v>
      </c>
      <c r="E31" s="244">
        <v>8120788.6299999999</v>
      </c>
    </row>
    <row r="32" spans="2:5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>
        <v>4012572.91</v>
      </c>
      <c r="E33" s="244">
        <v>2749812.57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>
        <v>3348594.03</v>
      </c>
      <c r="E37" s="244">
        <v>2815953.6100000003</v>
      </c>
    </row>
    <row r="38" spans="2:8">
      <c r="B38" s="25" t="s">
        <v>45</v>
      </c>
      <c r="C38" s="26" t="s">
        <v>46</v>
      </c>
      <c r="D38" s="172">
        <v>-10453414.810000001</v>
      </c>
      <c r="E38" s="27">
        <v>331429.03999999998</v>
      </c>
    </row>
    <row r="39" spans="2:8" ht="13.5" thickBot="1">
      <c r="B39" s="35" t="s">
        <v>47</v>
      </c>
      <c r="C39" s="36" t="s">
        <v>48</v>
      </c>
      <c r="D39" s="176">
        <v>110693701.97999999</v>
      </c>
      <c r="E39" s="228">
        <f>E24+E25+E38</f>
        <v>118510255.61</v>
      </c>
      <c r="F39" s="220"/>
    </row>
    <row r="40" spans="2:8" ht="13.5" thickBot="1">
      <c r="B40" s="37"/>
      <c r="C40" s="38"/>
      <c r="D40" s="186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8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189">
        <v>9660560.3508000001</v>
      </c>
      <c r="E44" s="80">
        <v>9901145.8247999996</v>
      </c>
    </row>
    <row r="45" spans="2:8" ht="13.5" thickBot="1">
      <c r="B45" s="47" t="s">
        <v>8</v>
      </c>
      <c r="C45" s="88" t="s">
        <v>53</v>
      </c>
      <c r="D45" s="190">
        <v>9703987.9286000002</v>
      </c>
      <c r="E45" s="81">
        <v>9962612.8651000001</v>
      </c>
    </row>
    <row r="46" spans="2:8">
      <c r="B46" s="42" t="s">
        <v>33</v>
      </c>
      <c r="C46" s="86" t="s">
        <v>54</v>
      </c>
      <c r="D46" s="191"/>
      <c r="E46" s="83"/>
    </row>
    <row r="47" spans="2:8">
      <c r="B47" s="45" t="s">
        <v>6</v>
      </c>
      <c r="C47" s="87" t="s">
        <v>52</v>
      </c>
      <c r="D47" s="189">
        <v>12.482200000000001</v>
      </c>
      <c r="E47" s="92">
        <v>11.861499999999999</v>
      </c>
      <c r="H47" s="158"/>
    </row>
    <row r="48" spans="2:8">
      <c r="B48" s="45" t="s">
        <v>8</v>
      </c>
      <c r="C48" s="87" t="s">
        <v>55</v>
      </c>
      <c r="D48" s="189">
        <v>11.305199999999999</v>
      </c>
      <c r="E48" s="292">
        <v>11.654199999999999</v>
      </c>
    </row>
    <row r="49" spans="2:5">
      <c r="B49" s="45" t="s">
        <v>10</v>
      </c>
      <c r="C49" s="87" t="s">
        <v>56</v>
      </c>
      <c r="D49" s="189">
        <v>12.744899999999999</v>
      </c>
      <c r="E49" s="292">
        <v>12.0518</v>
      </c>
    </row>
    <row r="50" spans="2:5" ht="13.5" thickBot="1">
      <c r="B50" s="47" t="s">
        <v>12</v>
      </c>
      <c r="C50" s="88" t="s">
        <v>53</v>
      </c>
      <c r="D50" s="190">
        <v>11.407</v>
      </c>
      <c r="E50" s="93">
        <v>11.895499425171099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118289108.23</v>
      </c>
      <c r="E54" s="56">
        <f>E60+E65</f>
        <v>0.99813393888265867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117691055.44</v>
      </c>
      <c r="E60" s="66">
        <f>D60/E20</f>
        <v>0.99308751663910111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598052.79</v>
      </c>
      <c r="E65" s="62">
        <f>D65/E20</f>
        <v>5.0464222435575934E-3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368189.72</v>
      </c>
      <c r="E69" s="56">
        <f>D69/E20</f>
        <v>3.1068173644959365E-3</v>
      </c>
    </row>
    <row r="70" spans="2:5" ht="13.5" thickBot="1">
      <c r="B70" s="42" t="s">
        <v>84</v>
      </c>
      <c r="C70" s="43" t="s">
        <v>85</v>
      </c>
      <c r="D70" s="44">
        <f>E16</f>
        <v>147042.34</v>
      </c>
      <c r="E70" s="56">
        <f>D70/E20</f>
        <v>1.240756247154634E-3</v>
      </c>
    </row>
    <row r="71" spans="2:5">
      <c r="B71" s="42" t="s">
        <v>86</v>
      </c>
      <c r="C71" s="43" t="s">
        <v>87</v>
      </c>
      <c r="D71" s="44">
        <f>D54+D69+D68-D70</f>
        <v>118510255.61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118510255.61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3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.140625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210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/>
    </row>
    <row r="10" spans="2:5">
      <c r="B10" s="15" t="s">
        <v>6</v>
      </c>
      <c r="C10" s="159" t="s">
        <v>7</v>
      </c>
      <c r="D10" s="17"/>
      <c r="E10" s="31"/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/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-549.61</v>
      </c>
      <c r="F25" s="91"/>
    </row>
    <row r="26" spans="2:7">
      <c r="B26" s="28" t="s">
        <v>28</v>
      </c>
      <c r="C26" s="29" t="s">
        <v>29</v>
      </c>
      <c r="D26" s="174"/>
      <c r="E26" s="252">
        <v>10838.12</v>
      </c>
    </row>
    <row r="27" spans="2:7">
      <c r="B27" s="30" t="s">
        <v>6</v>
      </c>
      <c r="C27" s="16" t="s">
        <v>30</v>
      </c>
      <c r="D27" s="175"/>
      <c r="E27" s="253"/>
    </row>
    <row r="28" spans="2:7">
      <c r="B28" s="30" t="s">
        <v>8</v>
      </c>
      <c r="C28" s="16" t="s">
        <v>31</v>
      </c>
      <c r="D28" s="175"/>
      <c r="E28" s="253"/>
    </row>
    <row r="29" spans="2:7">
      <c r="B29" s="30" t="s">
        <v>10</v>
      </c>
      <c r="C29" s="16" t="s">
        <v>32</v>
      </c>
      <c r="D29" s="175"/>
      <c r="E29" s="253">
        <v>10838.12</v>
      </c>
      <c r="G29" s="158"/>
    </row>
    <row r="30" spans="2:7">
      <c r="B30" s="28" t="s">
        <v>33</v>
      </c>
      <c r="C30" s="32" t="s">
        <v>34</v>
      </c>
      <c r="D30" s="174"/>
      <c r="E30" s="252">
        <v>11387.730000000001</v>
      </c>
      <c r="F30" s="91"/>
    </row>
    <row r="31" spans="2:7">
      <c r="B31" s="30" t="s">
        <v>6</v>
      </c>
      <c r="C31" s="16" t="s">
        <v>35</v>
      </c>
      <c r="D31" s="175"/>
      <c r="E31" s="253"/>
    </row>
    <row r="32" spans="2:7">
      <c r="B32" s="30" t="s">
        <v>8</v>
      </c>
      <c r="C32" s="16" t="s">
        <v>36</v>
      </c>
      <c r="D32" s="175"/>
      <c r="E32" s="253"/>
    </row>
    <row r="33" spans="2:6">
      <c r="B33" s="30" t="s">
        <v>10</v>
      </c>
      <c r="C33" s="16" t="s">
        <v>37</v>
      </c>
      <c r="D33" s="175"/>
      <c r="E33" s="253">
        <v>0.06</v>
      </c>
    </row>
    <row r="34" spans="2:6">
      <c r="B34" s="30" t="s">
        <v>12</v>
      </c>
      <c r="C34" s="16" t="s">
        <v>38</v>
      </c>
      <c r="D34" s="175"/>
      <c r="E34" s="253"/>
    </row>
    <row r="35" spans="2:6" ht="25.5">
      <c r="B35" s="30" t="s">
        <v>39</v>
      </c>
      <c r="C35" s="16" t="s">
        <v>40</v>
      </c>
      <c r="D35" s="175"/>
      <c r="E35" s="253">
        <v>15.98</v>
      </c>
    </row>
    <row r="36" spans="2:6">
      <c r="B36" s="30" t="s">
        <v>41</v>
      </c>
      <c r="C36" s="16" t="s">
        <v>42</v>
      </c>
      <c r="D36" s="175"/>
      <c r="E36" s="253"/>
    </row>
    <row r="37" spans="2:6" ht="13.5" thickBot="1">
      <c r="B37" s="33" t="s">
        <v>43</v>
      </c>
      <c r="C37" s="34" t="s">
        <v>44</v>
      </c>
      <c r="D37" s="175"/>
      <c r="E37" s="253">
        <v>11371.69</v>
      </c>
    </row>
    <row r="38" spans="2:6">
      <c r="B38" s="25" t="s">
        <v>45</v>
      </c>
      <c r="C38" s="26" t="s">
        <v>46</v>
      </c>
      <c r="D38" s="172"/>
      <c r="E38" s="27">
        <v>549.61</v>
      </c>
    </row>
    <row r="39" spans="2:6" ht="13.5" thickBot="1">
      <c r="B39" s="35" t="s">
        <v>47</v>
      </c>
      <c r="C39" s="36" t="s">
        <v>48</v>
      </c>
      <c r="D39" s="176"/>
      <c r="E39" s="228"/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/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142.53</v>
      </c>
    </row>
    <row r="49" spans="2:5">
      <c r="B49" s="45" t="s">
        <v>10</v>
      </c>
      <c r="C49" s="87" t="s">
        <v>56</v>
      </c>
      <c r="D49" s="189"/>
      <c r="E49" s="247">
        <v>193.26</v>
      </c>
    </row>
    <row r="50" spans="2:5" ht="13.5" thickBot="1">
      <c r="B50" s="47" t="s">
        <v>12</v>
      </c>
      <c r="C50" s="88" t="s">
        <v>53</v>
      </c>
      <c r="D50" s="190"/>
      <c r="E50" s="93"/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0</v>
      </c>
      <c r="E54" s="56"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0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0</v>
      </c>
      <c r="E71" s="75">
        <f>E54</f>
        <v>0</v>
      </c>
    </row>
    <row r="72" spans="2:5">
      <c r="B72" s="45" t="s">
        <v>6</v>
      </c>
      <c r="C72" s="46" t="s">
        <v>88</v>
      </c>
      <c r="D72" s="61">
        <f>D71</f>
        <v>0</v>
      </c>
      <c r="E72" s="62">
        <f>E71</f>
        <v>0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3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0.1406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49037.84</v>
      </c>
    </row>
    <row r="10" spans="2:5">
      <c r="B10" s="15" t="s">
        <v>6</v>
      </c>
      <c r="C10" s="159" t="s">
        <v>7</v>
      </c>
      <c r="D10" s="17"/>
      <c r="E10" s="31">
        <v>49037.84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49037.84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48200.04</v>
      </c>
      <c r="F25" s="91"/>
    </row>
    <row r="26" spans="2:7">
      <c r="B26" s="28" t="s">
        <v>28</v>
      </c>
      <c r="C26" s="29" t="s">
        <v>29</v>
      </c>
      <c r="D26" s="174"/>
      <c r="E26" s="252">
        <v>48200.04</v>
      </c>
    </row>
    <row r="27" spans="2:7">
      <c r="B27" s="30" t="s">
        <v>6</v>
      </c>
      <c r="C27" s="16" t="s">
        <v>30</v>
      </c>
      <c r="D27" s="175"/>
      <c r="E27" s="253">
        <v>48200.04</v>
      </c>
    </row>
    <row r="28" spans="2:7">
      <c r="B28" s="30" t="s">
        <v>8</v>
      </c>
      <c r="C28" s="16" t="s">
        <v>31</v>
      </c>
      <c r="D28" s="175"/>
      <c r="E28" s="253"/>
    </row>
    <row r="29" spans="2:7">
      <c r="B29" s="30" t="s">
        <v>10</v>
      </c>
      <c r="C29" s="16" t="s">
        <v>32</v>
      </c>
      <c r="D29" s="175"/>
      <c r="E29" s="253"/>
    </row>
    <row r="30" spans="2:7">
      <c r="B30" s="28" t="s">
        <v>33</v>
      </c>
      <c r="C30" s="32" t="s">
        <v>34</v>
      </c>
      <c r="D30" s="174"/>
      <c r="E30" s="252"/>
      <c r="F30" s="91"/>
    </row>
    <row r="31" spans="2:7">
      <c r="B31" s="30" t="s">
        <v>6</v>
      </c>
      <c r="C31" s="16" t="s">
        <v>35</v>
      </c>
      <c r="D31" s="175"/>
      <c r="E31" s="253"/>
    </row>
    <row r="32" spans="2:7">
      <c r="B32" s="30" t="s">
        <v>8</v>
      </c>
      <c r="C32" s="16" t="s">
        <v>36</v>
      </c>
      <c r="D32" s="175"/>
      <c r="E32" s="253"/>
    </row>
    <row r="33" spans="2:6">
      <c r="B33" s="30" t="s">
        <v>10</v>
      </c>
      <c r="C33" s="16" t="s">
        <v>37</v>
      </c>
      <c r="D33" s="175"/>
      <c r="E33" s="253"/>
    </row>
    <row r="34" spans="2:6">
      <c r="B34" s="30" t="s">
        <v>12</v>
      </c>
      <c r="C34" s="16" t="s">
        <v>38</v>
      </c>
      <c r="D34" s="175"/>
      <c r="E34" s="253"/>
    </row>
    <row r="35" spans="2:6" ht="25.5">
      <c r="B35" s="30" t="s">
        <v>39</v>
      </c>
      <c r="C35" s="16" t="s">
        <v>40</v>
      </c>
      <c r="D35" s="175"/>
      <c r="E35" s="253"/>
    </row>
    <row r="36" spans="2:6">
      <c r="B36" s="30" t="s">
        <v>41</v>
      </c>
      <c r="C36" s="16" t="s">
        <v>42</v>
      </c>
      <c r="D36" s="175"/>
      <c r="E36" s="253"/>
    </row>
    <row r="37" spans="2:6" ht="13.5" thickBot="1">
      <c r="B37" s="33" t="s">
        <v>43</v>
      </c>
      <c r="C37" s="34" t="s">
        <v>44</v>
      </c>
      <c r="D37" s="175"/>
      <c r="E37" s="253"/>
    </row>
    <row r="38" spans="2:6">
      <c r="B38" s="25" t="s">
        <v>45</v>
      </c>
      <c r="C38" s="26" t="s">
        <v>46</v>
      </c>
      <c r="D38" s="172"/>
      <c r="E38" s="27">
        <v>837.8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49037.840000000004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124.0177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376.54</v>
      </c>
    </row>
    <row r="49" spans="2:5">
      <c r="B49" s="45" t="s">
        <v>10</v>
      </c>
      <c r="C49" s="87" t="s">
        <v>56</v>
      </c>
      <c r="D49" s="189"/>
      <c r="E49" s="247">
        <v>398.04</v>
      </c>
    </row>
    <row r="50" spans="2:5" ht="13.5" thickBot="1">
      <c r="B50" s="47" t="s">
        <v>12</v>
      </c>
      <c r="C50" s="88" t="s">
        <v>53</v>
      </c>
      <c r="D50" s="190"/>
      <c r="E50" s="93">
        <v>395.41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49037.84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49037.84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49037.84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49037.84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G78"/>
  <sheetViews>
    <sheetView topLeftCell="A10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9884.67</v>
      </c>
      <c r="E9" s="27">
        <f>E10+E11+E12+E13</f>
        <v>25985.06</v>
      </c>
    </row>
    <row r="10" spans="2:5">
      <c r="B10" s="15" t="s">
        <v>6</v>
      </c>
      <c r="C10" s="159" t="s">
        <v>7</v>
      </c>
      <c r="D10" s="17">
        <v>9884.67</v>
      </c>
      <c r="E10" s="31">
        <v>25985.06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9884.67</v>
      </c>
      <c r="E20" s="141">
        <f>E9-E16</f>
        <v>25985.06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8240.2000000000007</v>
      </c>
      <c r="E24" s="27">
        <f>D20</f>
        <v>9884.67</v>
      </c>
    </row>
    <row r="25" spans="2:7">
      <c r="B25" s="25" t="s">
        <v>26</v>
      </c>
      <c r="C25" s="26" t="s">
        <v>27</v>
      </c>
      <c r="D25" s="172">
        <v>707.64</v>
      </c>
      <c r="E25" s="242">
        <v>16225.37</v>
      </c>
      <c r="F25" s="91"/>
    </row>
    <row r="26" spans="2:7">
      <c r="B26" s="28" t="s">
        <v>28</v>
      </c>
      <c r="C26" s="29" t="s">
        <v>29</v>
      </c>
      <c r="D26" s="174">
        <v>712.52</v>
      </c>
      <c r="E26" s="243">
        <v>17404.45</v>
      </c>
    </row>
    <row r="27" spans="2:7">
      <c r="B27" s="30" t="s">
        <v>6</v>
      </c>
      <c r="C27" s="16" t="s">
        <v>30</v>
      </c>
      <c r="D27" s="175">
        <v>681.6</v>
      </c>
      <c r="E27" s="244">
        <v>16338.02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30.92</v>
      </c>
      <c r="E29" s="244">
        <v>1066.43</v>
      </c>
    </row>
    <row r="30" spans="2:7">
      <c r="B30" s="28" t="s">
        <v>33</v>
      </c>
      <c r="C30" s="32" t="s">
        <v>34</v>
      </c>
      <c r="D30" s="174">
        <v>4.88</v>
      </c>
      <c r="E30" s="243">
        <v>1179.08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1.71</v>
      </c>
      <c r="E33" s="244">
        <v>33.909999999999997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3.17</v>
      </c>
      <c r="E35" s="244">
        <v>102.55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1042.6199999999999</v>
      </c>
    </row>
    <row r="38" spans="2:6">
      <c r="B38" s="25" t="s">
        <v>45</v>
      </c>
      <c r="C38" s="26" t="s">
        <v>46</v>
      </c>
      <c r="D38" s="172">
        <v>-437.68</v>
      </c>
      <c r="E38" s="27">
        <v>-124.98</v>
      </c>
    </row>
    <row r="39" spans="2:6" ht="13.5" thickBot="1">
      <c r="B39" s="35" t="s">
        <v>47</v>
      </c>
      <c r="C39" s="36" t="s">
        <v>48</v>
      </c>
      <c r="D39" s="176">
        <v>8510.16</v>
      </c>
      <c r="E39" s="228">
        <f>E24+E25+E38</f>
        <v>25985.06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97">
        <v>31.3459</v>
      </c>
      <c r="E44" s="80">
        <v>35.503999999999998</v>
      </c>
    </row>
    <row r="45" spans="2:6" ht="13.5" thickBot="1">
      <c r="B45" s="47" t="s">
        <v>8</v>
      </c>
      <c r="C45" s="88" t="s">
        <v>53</v>
      </c>
      <c r="D45" s="190">
        <v>34.125259999999997</v>
      </c>
      <c r="E45" s="81">
        <v>92.325680000000006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262.88</v>
      </c>
      <c r="E47" s="92">
        <v>278.41000000000003</v>
      </c>
    </row>
    <row r="48" spans="2:6">
      <c r="B48" s="45" t="s">
        <v>8</v>
      </c>
      <c r="C48" s="87" t="s">
        <v>55</v>
      </c>
      <c r="D48" s="189">
        <v>243.96</v>
      </c>
      <c r="E48" s="247">
        <v>266.14999999999998</v>
      </c>
    </row>
    <row r="49" spans="2:5">
      <c r="B49" s="45" t="s">
        <v>10</v>
      </c>
      <c r="C49" s="87" t="s">
        <v>56</v>
      </c>
      <c r="D49" s="189">
        <v>269.12</v>
      </c>
      <c r="E49" s="247">
        <v>288.83999999999997</v>
      </c>
    </row>
    <row r="50" spans="2:5" ht="13.5" thickBot="1">
      <c r="B50" s="47" t="s">
        <v>12</v>
      </c>
      <c r="C50" s="88" t="s">
        <v>53</v>
      </c>
      <c r="D50" s="190">
        <v>249.38</v>
      </c>
      <c r="E50" s="93">
        <v>281.45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25985.06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25985.06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25985.06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25985.06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3" workbookViewId="0">
      <selection activeCell="E48" sqref="E48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200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35665.26</v>
      </c>
    </row>
    <row r="10" spans="2:5">
      <c r="B10" s="15" t="s">
        <v>6</v>
      </c>
      <c r="C10" s="159" t="s">
        <v>7</v>
      </c>
      <c r="D10" s="17"/>
      <c r="E10" s="31">
        <v>35665.26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35665.26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  <c r="F24" s="91"/>
    </row>
    <row r="25" spans="2:7">
      <c r="B25" s="25" t="s">
        <v>26</v>
      </c>
      <c r="C25" s="26" t="s">
        <v>27</v>
      </c>
      <c r="D25" s="172"/>
      <c r="E25" s="242">
        <v>35500</v>
      </c>
    </row>
    <row r="26" spans="2:7">
      <c r="B26" s="28" t="s">
        <v>28</v>
      </c>
      <c r="C26" s="29" t="s">
        <v>29</v>
      </c>
      <c r="D26" s="174"/>
      <c r="E26" s="252">
        <v>35500</v>
      </c>
    </row>
    <row r="27" spans="2:7">
      <c r="B27" s="30" t="s">
        <v>6</v>
      </c>
      <c r="C27" s="16" t="s">
        <v>30</v>
      </c>
      <c r="D27" s="175"/>
      <c r="E27" s="253">
        <v>35500</v>
      </c>
      <c r="F27" s="37"/>
    </row>
    <row r="28" spans="2:7">
      <c r="B28" s="30" t="s">
        <v>8</v>
      </c>
      <c r="C28" s="16" t="s">
        <v>31</v>
      </c>
      <c r="D28" s="175"/>
      <c r="E28" s="253"/>
    </row>
    <row r="29" spans="2:7">
      <c r="B29" s="30" t="s">
        <v>10</v>
      </c>
      <c r="C29" s="16" t="s">
        <v>32</v>
      </c>
      <c r="D29" s="175"/>
      <c r="E29" s="253"/>
    </row>
    <row r="30" spans="2:7">
      <c r="B30" s="28" t="s">
        <v>33</v>
      </c>
      <c r="C30" s="32" t="s">
        <v>34</v>
      </c>
      <c r="D30" s="174"/>
      <c r="E30" s="252"/>
    </row>
    <row r="31" spans="2:7">
      <c r="B31" s="30" t="s">
        <v>6</v>
      </c>
      <c r="C31" s="16" t="s">
        <v>35</v>
      </c>
      <c r="D31" s="175"/>
      <c r="E31" s="253"/>
    </row>
    <row r="32" spans="2:7">
      <c r="B32" s="30" t="s">
        <v>8</v>
      </c>
      <c r="C32" s="16" t="s">
        <v>36</v>
      </c>
      <c r="D32" s="175"/>
      <c r="E32" s="253"/>
    </row>
    <row r="33" spans="2:6">
      <c r="B33" s="30" t="s">
        <v>10</v>
      </c>
      <c r="C33" s="16" t="s">
        <v>37</v>
      </c>
      <c r="D33" s="175"/>
      <c r="E33" s="253"/>
    </row>
    <row r="34" spans="2:6">
      <c r="B34" s="30" t="s">
        <v>12</v>
      </c>
      <c r="C34" s="16" t="s">
        <v>38</v>
      </c>
      <c r="D34" s="175"/>
      <c r="E34" s="253"/>
    </row>
    <row r="35" spans="2:6" ht="25.5">
      <c r="B35" s="30" t="s">
        <v>39</v>
      </c>
      <c r="C35" s="16" t="s">
        <v>40</v>
      </c>
      <c r="D35" s="175"/>
      <c r="E35" s="253"/>
    </row>
    <row r="36" spans="2:6">
      <c r="B36" s="30" t="s">
        <v>41</v>
      </c>
      <c r="C36" s="16" t="s">
        <v>42</v>
      </c>
      <c r="D36" s="175"/>
      <c r="E36" s="253"/>
    </row>
    <row r="37" spans="2:6" ht="13.5" thickBot="1">
      <c r="B37" s="33" t="s">
        <v>43</v>
      </c>
      <c r="C37" s="34" t="s">
        <v>44</v>
      </c>
      <c r="D37" s="175"/>
      <c r="E37" s="253"/>
    </row>
    <row r="38" spans="2:6">
      <c r="B38" s="25" t="s">
        <v>45</v>
      </c>
      <c r="C38" s="26" t="s">
        <v>46</v>
      </c>
      <c r="D38" s="172"/>
      <c r="E38" s="27">
        <v>165.26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35665.26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322.23759000000001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109.23</v>
      </c>
    </row>
    <row r="49" spans="2:5">
      <c r="B49" s="45" t="s">
        <v>10</v>
      </c>
      <c r="C49" s="87" t="s">
        <v>56</v>
      </c>
      <c r="D49" s="189"/>
      <c r="E49" s="247">
        <v>110.7</v>
      </c>
    </row>
    <row r="50" spans="2:5" ht="13.5" thickBot="1">
      <c r="B50" s="47" t="s">
        <v>12</v>
      </c>
      <c r="C50" s="88" t="s">
        <v>53</v>
      </c>
      <c r="D50" s="190"/>
      <c r="E50" s="93">
        <v>110.68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35665.26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35665.26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35665.26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35665.26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H46" sqref="H46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2852.67</v>
      </c>
      <c r="E9" s="27">
        <f>E10+E11+E12+E13</f>
        <v>3095.16</v>
      </c>
    </row>
    <row r="10" spans="2:5">
      <c r="B10" s="15" t="s">
        <v>6</v>
      </c>
      <c r="C10" s="159" t="s">
        <v>7</v>
      </c>
      <c r="D10" s="17">
        <v>2852.67</v>
      </c>
      <c r="E10" s="31">
        <v>3095.16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254" t="s">
        <v>10</v>
      </c>
      <c r="C12" s="255" t="s">
        <v>11</v>
      </c>
      <c r="D12" s="256"/>
      <c r="E12" s="244"/>
    </row>
    <row r="13" spans="2:5">
      <c r="B13" s="254" t="s">
        <v>12</v>
      </c>
      <c r="C13" s="255" t="s">
        <v>13</v>
      </c>
      <c r="D13" s="256"/>
      <c r="E13" s="244"/>
    </row>
    <row r="14" spans="2:5">
      <c r="B14" s="254" t="s">
        <v>14</v>
      </c>
      <c r="C14" s="255" t="s">
        <v>15</v>
      </c>
      <c r="D14" s="256"/>
      <c r="E14" s="244"/>
    </row>
    <row r="15" spans="2:5" ht="13.5" thickBot="1">
      <c r="B15" s="254" t="s">
        <v>16</v>
      </c>
      <c r="C15" s="255" t="s">
        <v>17</v>
      </c>
      <c r="D15" s="256"/>
      <c r="E15" s="244"/>
    </row>
    <row r="16" spans="2:5">
      <c r="B16" s="257" t="s">
        <v>18</v>
      </c>
      <c r="C16" s="258" t="s">
        <v>19</v>
      </c>
      <c r="D16" s="259"/>
      <c r="E16" s="242"/>
    </row>
    <row r="17" spans="2:7">
      <c r="B17" s="254" t="s">
        <v>6</v>
      </c>
      <c r="C17" s="255" t="s">
        <v>15</v>
      </c>
      <c r="D17" s="260"/>
      <c r="E17" s="261"/>
    </row>
    <row r="18" spans="2:7" ht="25.5">
      <c r="B18" s="254" t="s">
        <v>8</v>
      </c>
      <c r="C18" s="255" t="s">
        <v>20</v>
      </c>
      <c r="D18" s="256"/>
      <c r="E18" s="244"/>
    </row>
    <row r="19" spans="2:7" ht="13.5" thickBot="1">
      <c r="B19" s="262" t="s">
        <v>10</v>
      </c>
      <c r="C19" s="263" t="s">
        <v>21</v>
      </c>
      <c r="D19" s="264"/>
      <c r="E19" s="265"/>
    </row>
    <row r="20" spans="2:7" ht="13.5" thickBot="1">
      <c r="B20" s="315" t="s">
        <v>22</v>
      </c>
      <c r="C20" s="316"/>
      <c r="D20" s="266">
        <f>D9-D16</f>
        <v>2852.67</v>
      </c>
      <c r="E20" s="267">
        <f>E9-E16</f>
        <v>3095.16</v>
      </c>
      <c r="F20" s="91"/>
      <c r="G20" s="158"/>
    </row>
    <row r="21" spans="2:7" ht="13.5" thickBot="1">
      <c r="B21" s="268"/>
      <c r="C21" s="269"/>
      <c r="D21" s="270"/>
      <c r="E21" s="270"/>
      <c r="G21" s="158"/>
    </row>
    <row r="22" spans="2:7" ht="16.5" thickBot="1">
      <c r="B22" s="271"/>
      <c r="C22" s="272" t="s">
        <v>23</v>
      </c>
      <c r="D22" s="273"/>
      <c r="E22" s="274"/>
    </row>
    <row r="23" spans="2:7" ht="13.5" thickBot="1">
      <c r="B23" s="275"/>
      <c r="C23" s="276" t="s">
        <v>3</v>
      </c>
      <c r="D23" s="277" t="s">
        <v>221</v>
      </c>
      <c r="E23" s="278" t="s">
        <v>195</v>
      </c>
    </row>
    <row r="24" spans="2:7" ht="13.5" thickBot="1">
      <c r="B24" s="279" t="s">
        <v>24</v>
      </c>
      <c r="C24" s="280" t="s">
        <v>25</v>
      </c>
      <c r="D24" s="281">
        <v>2668.04</v>
      </c>
      <c r="E24" s="242">
        <f>D20</f>
        <v>2852.67</v>
      </c>
      <c r="F24" s="91"/>
    </row>
    <row r="25" spans="2:7">
      <c r="B25" s="279" t="s">
        <v>26</v>
      </c>
      <c r="C25" s="280" t="s">
        <v>27</v>
      </c>
      <c r="D25" s="281"/>
      <c r="E25" s="242"/>
    </row>
    <row r="26" spans="2:7">
      <c r="B26" s="282" t="s">
        <v>28</v>
      </c>
      <c r="C26" s="283" t="s">
        <v>29</v>
      </c>
      <c r="D26" s="284"/>
      <c r="E26" s="243"/>
    </row>
    <row r="27" spans="2:7">
      <c r="B27" s="285" t="s">
        <v>6</v>
      </c>
      <c r="C27" s="286" t="s">
        <v>30</v>
      </c>
      <c r="D27" s="287"/>
      <c r="E27" s="244"/>
      <c r="F27" s="37"/>
    </row>
    <row r="28" spans="2:7">
      <c r="B28" s="285" t="s">
        <v>8</v>
      </c>
      <c r="C28" s="286" t="s">
        <v>31</v>
      </c>
      <c r="D28" s="287"/>
      <c r="E28" s="244"/>
    </row>
    <row r="29" spans="2:7">
      <c r="B29" s="285" t="s">
        <v>10</v>
      </c>
      <c r="C29" s="286" t="s">
        <v>32</v>
      </c>
      <c r="D29" s="287"/>
      <c r="E29" s="244"/>
    </row>
    <row r="30" spans="2:7">
      <c r="B30" s="282" t="s">
        <v>33</v>
      </c>
      <c r="C30" s="288" t="s">
        <v>34</v>
      </c>
      <c r="D30" s="284"/>
      <c r="E30" s="243"/>
    </row>
    <row r="31" spans="2:7">
      <c r="B31" s="285" t="s">
        <v>6</v>
      </c>
      <c r="C31" s="286" t="s">
        <v>35</v>
      </c>
      <c r="D31" s="287"/>
      <c r="E31" s="244"/>
    </row>
    <row r="32" spans="2:7">
      <c r="B32" s="285" t="s">
        <v>8</v>
      </c>
      <c r="C32" s="286" t="s">
        <v>36</v>
      </c>
      <c r="D32" s="287"/>
      <c r="E32" s="244"/>
    </row>
    <row r="33" spans="2:6">
      <c r="B33" s="285" t="s">
        <v>10</v>
      </c>
      <c r="C33" s="286" t="s">
        <v>37</v>
      </c>
      <c r="D33" s="287"/>
      <c r="E33" s="244"/>
    </row>
    <row r="34" spans="2:6">
      <c r="B34" s="285" t="s">
        <v>12</v>
      </c>
      <c r="C34" s="286" t="s">
        <v>38</v>
      </c>
      <c r="D34" s="287"/>
      <c r="E34" s="244"/>
    </row>
    <row r="35" spans="2:6" ht="25.5">
      <c r="B35" s="285" t="s">
        <v>39</v>
      </c>
      <c r="C35" s="286" t="s">
        <v>40</v>
      </c>
      <c r="D35" s="287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150.88999999999999</v>
      </c>
      <c r="E38" s="27">
        <v>242.49</v>
      </c>
    </row>
    <row r="39" spans="2:6" ht="13.5" thickBot="1">
      <c r="B39" s="35" t="s">
        <v>47</v>
      </c>
      <c r="C39" s="36" t="s">
        <v>48</v>
      </c>
      <c r="D39" s="176">
        <v>2818.93</v>
      </c>
      <c r="E39" s="228">
        <f>E24+E25+E38</f>
        <v>3095.16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23.950099999999999</v>
      </c>
      <c r="E44" s="80">
        <v>22.6205</v>
      </c>
    </row>
    <row r="45" spans="2:6" ht="13.5" thickBot="1">
      <c r="B45" s="47" t="s">
        <v>8</v>
      </c>
      <c r="C45" s="88" t="s">
        <v>53</v>
      </c>
      <c r="D45" s="190">
        <v>23.950130000000001</v>
      </c>
      <c r="E45" s="81">
        <v>22.620480000000001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111.4</v>
      </c>
      <c r="E47" s="92">
        <v>126.11</v>
      </c>
    </row>
    <row r="48" spans="2:6">
      <c r="B48" s="45" t="s">
        <v>8</v>
      </c>
      <c r="C48" s="87" t="s">
        <v>55</v>
      </c>
      <c r="D48" s="189">
        <v>113.61</v>
      </c>
      <c r="E48" s="247">
        <v>123.33</v>
      </c>
    </row>
    <row r="49" spans="2:5">
      <c r="B49" s="45" t="s">
        <v>10</v>
      </c>
      <c r="C49" s="87" t="s">
        <v>56</v>
      </c>
      <c r="D49" s="189">
        <v>125.87</v>
      </c>
      <c r="E49" s="247">
        <v>137.87</v>
      </c>
    </row>
    <row r="50" spans="2:5" ht="13.5" thickBot="1">
      <c r="B50" s="47" t="s">
        <v>12</v>
      </c>
      <c r="C50" s="88" t="s">
        <v>53</v>
      </c>
      <c r="D50" s="190">
        <v>117.7</v>
      </c>
      <c r="E50" s="93">
        <v>136.83000000000001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3095.16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3095.16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3095.16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3095.16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285156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216315.29</v>
      </c>
      <c r="E9" s="27">
        <f>E10+E11+E12+E13</f>
        <v>260886.86</v>
      </c>
    </row>
    <row r="10" spans="2:5">
      <c r="B10" s="15" t="s">
        <v>6</v>
      </c>
      <c r="C10" s="159" t="s">
        <v>7</v>
      </c>
      <c r="D10" s="17">
        <v>216315.29</v>
      </c>
      <c r="E10" s="31">
        <v>260886.86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216315.29</v>
      </c>
      <c r="E20" s="141">
        <f>E9-E16</f>
        <v>260886.86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13663.05</v>
      </c>
      <c r="E24" s="27">
        <f>D20</f>
        <v>216315.29</v>
      </c>
    </row>
    <row r="25" spans="2:7">
      <c r="B25" s="25" t="s">
        <v>26</v>
      </c>
      <c r="C25" s="26" t="s">
        <v>27</v>
      </c>
      <c r="D25" s="172">
        <v>2201.6000000000004</v>
      </c>
      <c r="E25" s="242">
        <v>35916.97</v>
      </c>
      <c r="F25" s="91"/>
    </row>
    <row r="26" spans="2:7">
      <c r="B26" s="28" t="s">
        <v>28</v>
      </c>
      <c r="C26" s="29" t="s">
        <v>29</v>
      </c>
      <c r="D26" s="174">
        <v>4029.09</v>
      </c>
      <c r="E26" s="243">
        <v>37774</v>
      </c>
    </row>
    <row r="27" spans="2:7">
      <c r="B27" s="30" t="s">
        <v>6</v>
      </c>
      <c r="C27" s="16" t="s">
        <v>30</v>
      </c>
      <c r="D27" s="175">
        <v>2356</v>
      </c>
      <c r="E27" s="244">
        <v>37774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1673.09</v>
      </c>
      <c r="E29" s="244"/>
    </row>
    <row r="30" spans="2:7">
      <c r="B30" s="28" t="s">
        <v>33</v>
      </c>
      <c r="C30" s="32" t="s">
        <v>34</v>
      </c>
      <c r="D30" s="174">
        <v>1827.49</v>
      </c>
      <c r="E30" s="243">
        <v>1857.03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102.71</v>
      </c>
      <c r="E33" s="244">
        <v>99.07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230.8</v>
      </c>
      <c r="E35" s="244">
        <v>1757.96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1493.98</v>
      </c>
      <c r="E37" s="244"/>
    </row>
    <row r="38" spans="2:6">
      <c r="B38" s="25" t="s">
        <v>45</v>
      </c>
      <c r="C38" s="26" t="s">
        <v>46</v>
      </c>
      <c r="D38" s="172">
        <v>-193.48</v>
      </c>
      <c r="E38" s="27">
        <v>8654.6</v>
      </c>
    </row>
    <row r="39" spans="2:6" ht="13.5" thickBot="1">
      <c r="B39" s="35" t="s">
        <v>47</v>
      </c>
      <c r="C39" s="36" t="s">
        <v>48</v>
      </c>
      <c r="D39" s="176">
        <v>15671.17</v>
      </c>
      <c r="E39" s="228">
        <f>E24+E25+E38</f>
        <v>260886.86000000002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52.204900000000002</v>
      </c>
      <c r="E44" s="80">
        <v>819.93510000000003</v>
      </c>
    </row>
    <row r="45" spans="2:6" ht="13.5" thickBot="1">
      <c r="B45" s="47" t="s">
        <v>8</v>
      </c>
      <c r="C45" s="88" t="s">
        <v>53</v>
      </c>
      <c r="D45" s="190">
        <v>60.607059999999997</v>
      </c>
      <c r="E45" s="81">
        <v>953.15062999999998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261.72000000000003</v>
      </c>
      <c r="E47" s="92">
        <v>263.82</v>
      </c>
    </row>
    <row r="48" spans="2:6">
      <c r="B48" s="45" t="s">
        <v>8</v>
      </c>
      <c r="C48" s="87" t="s">
        <v>55</v>
      </c>
      <c r="D48" s="189">
        <v>256.17</v>
      </c>
      <c r="E48" s="247">
        <v>260.08999999999997</v>
      </c>
    </row>
    <row r="49" spans="2:5">
      <c r="B49" s="45" t="s">
        <v>10</v>
      </c>
      <c r="C49" s="87" t="s">
        <v>56</v>
      </c>
      <c r="D49" s="189">
        <v>269.94</v>
      </c>
      <c r="E49" s="247">
        <v>273.75</v>
      </c>
    </row>
    <row r="50" spans="2:5" ht="13.5" thickBot="1">
      <c r="B50" s="47" t="s">
        <v>12</v>
      </c>
      <c r="C50" s="88" t="s">
        <v>53</v>
      </c>
      <c r="D50" s="190">
        <v>258.57</v>
      </c>
      <c r="E50" s="93">
        <v>273.70999999999998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260886.86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260886.86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260886.86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260886.86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5.5703125" style="78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2177498.48</v>
      </c>
      <c r="E9" s="27">
        <f>E10+E11+E12+E13</f>
        <v>3275842.35</v>
      </c>
    </row>
    <row r="10" spans="2:5">
      <c r="B10" s="15" t="s">
        <v>6</v>
      </c>
      <c r="C10" s="159" t="s">
        <v>7</v>
      </c>
      <c r="D10" s="17">
        <v>2177498.48</v>
      </c>
      <c r="E10" s="31">
        <v>3275842.35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2177498.48</v>
      </c>
      <c r="E20" s="141">
        <f>E9-E16</f>
        <v>3275842.35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2026.19</v>
      </c>
      <c r="E24" s="27">
        <f>D20</f>
        <v>2177498.48</v>
      </c>
    </row>
    <row r="25" spans="2:7">
      <c r="B25" s="25" t="s">
        <v>26</v>
      </c>
      <c r="C25" s="26" t="s">
        <v>27</v>
      </c>
      <c r="D25" s="172">
        <v>283.84000000000015</v>
      </c>
      <c r="E25" s="242">
        <v>1008744.83</v>
      </c>
      <c r="F25" s="91"/>
    </row>
    <row r="26" spans="2:7">
      <c r="B26" s="28" t="s">
        <v>28</v>
      </c>
      <c r="C26" s="29" t="s">
        <v>29</v>
      </c>
      <c r="D26" s="174">
        <v>1266.0900000000001</v>
      </c>
      <c r="E26" s="243">
        <v>1309190.1100000001</v>
      </c>
      <c r="F26" s="91"/>
    </row>
    <row r="27" spans="2:7">
      <c r="B27" s="30" t="s">
        <v>6</v>
      </c>
      <c r="C27" s="16" t="s">
        <v>30</v>
      </c>
      <c r="D27" s="175">
        <v>369.6</v>
      </c>
      <c r="E27" s="244">
        <v>1280737.6200000001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896.49</v>
      </c>
      <c r="E29" s="244">
        <v>28452.49</v>
      </c>
      <c r="G29" s="158"/>
    </row>
    <row r="30" spans="2:7">
      <c r="B30" s="28" t="s">
        <v>33</v>
      </c>
      <c r="C30" s="32" t="s">
        <v>34</v>
      </c>
      <c r="D30" s="174">
        <v>982.25</v>
      </c>
      <c r="E30" s="243">
        <v>300445.27999999997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21.04</v>
      </c>
      <c r="E33" s="244">
        <v>298.3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18.78</v>
      </c>
      <c r="E35" s="244">
        <v>24217.3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942.43</v>
      </c>
      <c r="E37" s="244">
        <v>275929.68</v>
      </c>
    </row>
    <row r="38" spans="2:6">
      <c r="B38" s="25" t="s">
        <v>45</v>
      </c>
      <c r="C38" s="26" t="s">
        <v>46</v>
      </c>
      <c r="D38" s="172">
        <v>29.19</v>
      </c>
      <c r="E38" s="27">
        <v>89599.039999999994</v>
      </c>
    </row>
    <row r="39" spans="2:6" ht="13.5" thickBot="1">
      <c r="B39" s="35" t="s">
        <v>47</v>
      </c>
      <c r="C39" s="36" t="s">
        <v>48</v>
      </c>
      <c r="D39" s="176">
        <v>2339.2200000000003</v>
      </c>
      <c r="E39" s="228">
        <f>E24+E25+E38</f>
        <v>3275842.35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32.680500000000002</v>
      </c>
      <c r="E44" s="80">
        <v>30630.165700000001</v>
      </c>
    </row>
    <row r="45" spans="2:6" ht="13.5" thickBot="1">
      <c r="B45" s="47" t="s">
        <v>8</v>
      </c>
      <c r="C45" s="88" t="s">
        <v>53</v>
      </c>
      <c r="D45" s="190">
        <v>38.005130000000001</v>
      </c>
      <c r="E45" s="81">
        <v>44636.085930000001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62</v>
      </c>
      <c r="E47" s="92">
        <v>71.09</v>
      </c>
    </row>
    <row r="48" spans="2:6">
      <c r="B48" s="45" t="s">
        <v>8</v>
      </c>
      <c r="C48" s="87" t="s">
        <v>55</v>
      </c>
      <c r="D48" s="189">
        <v>59.13</v>
      </c>
      <c r="E48" s="247">
        <v>68.78</v>
      </c>
    </row>
    <row r="49" spans="2:5">
      <c r="B49" s="45" t="s">
        <v>10</v>
      </c>
      <c r="C49" s="87" t="s">
        <v>56</v>
      </c>
      <c r="D49" s="189">
        <v>65.98</v>
      </c>
      <c r="E49" s="247">
        <v>74.61</v>
      </c>
    </row>
    <row r="50" spans="2:5" ht="13.5" thickBot="1">
      <c r="B50" s="47" t="s">
        <v>12</v>
      </c>
      <c r="C50" s="88" t="s">
        <v>53</v>
      </c>
      <c r="D50" s="190">
        <v>61.55</v>
      </c>
      <c r="E50" s="93">
        <v>73.39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3275842.35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3275842.35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3275842.35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3275842.35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opLeftCell="A16" workbookViewId="0">
      <selection activeCell="K52" sqref="K52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212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103690.26</v>
      </c>
    </row>
    <row r="10" spans="2:5">
      <c r="B10" s="15" t="s">
        <v>6</v>
      </c>
      <c r="C10" s="159" t="s">
        <v>7</v>
      </c>
      <c r="D10" s="17"/>
      <c r="E10" s="31">
        <v>103690.26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6">
      <c r="B17" s="15" t="s">
        <v>6</v>
      </c>
      <c r="C17" s="159" t="s">
        <v>15</v>
      </c>
      <c r="D17" s="84"/>
      <c r="E17" s="139"/>
    </row>
    <row r="18" spans="2:6" ht="25.5">
      <c r="B18" s="15" t="s">
        <v>8</v>
      </c>
      <c r="C18" s="159" t="s">
        <v>20</v>
      </c>
      <c r="D18" s="17"/>
      <c r="E18" s="31"/>
    </row>
    <row r="19" spans="2:6" ht="13.5" thickBot="1">
      <c r="B19" s="19" t="s">
        <v>10</v>
      </c>
      <c r="C19" s="160" t="s">
        <v>21</v>
      </c>
      <c r="D19" s="18"/>
      <c r="E19" s="140"/>
    </row>
    <row r="20" spans="2:6" ht="13.5" thickBot="1">
      <c r="B20" s="296" t="s">
        <v>22</v>
      </c>
      <c r="C20" s="297"/>
      <c r="D20" s="20"/>
      <c r="E20" s="141">
        <f>E9-E16</f>
        <v>103690.26</v>
      </c>
      <c r="F20" s="158"/>
    </row>
    <row r="21" spans="2:6" ht="13.5" thickBot="1">
      <c r="B21" s="3"/>
      <c r="C21" s="21"/>
      <c r="D21" s="22"/>
      <c r="E21" s="22"/>
      <c r="F21" s="158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8" t="s">
        <v>221</v>
      </c>
      <c r="E23" s="82" t="s">
        <v>195</v>
      </c>
    </row>
    <row r="24" spans="2:6" ht="13.5" thickBot="1">
      <c r="B24" s="25" t="s">
        <v>24</v>
      </c>
      <c r="C24" s="26" t="s">
        <v>25</v>
      </c>
      <c r="D24" s="172"/>
      <c r="E24" s="27"/>
    </row>
    <row r="25" spans="2:6">
      <c r="B25" s="25" t="s">
        <v>26</v>
      </c>
      <c r="C25" s="26" t="s">
        <v>27</v>
      </c>
      <c r="D25" s="172"/>
      <c r="E25" s="242">
        <v>99443.98</v>
      </c>
      <c r="F25" s="158"/>
    </row>
    <row r="26" spans="2:6">
      <c r="B26" s="28" t="s">
        <v>28</v>
      </c>
      <c r="C26" s="29" t="s">
        <v>29</v>
      </c>
      <c r="D26" s="174"/>
      <c r="E26" s="243">
        <v>99625</v>
      </c>
    </row>
    <row r="27" spans="2:6">
      <c r="B27" s="30" t="s">
        <v>6</v>
      </c>
      <c r="C27" s="16" t="s">
        <v>30</v>
      </c>
      <c r="D27" s="175"/>
      <c r="E27" s="244">
        <v>99625</v>
      </c>
    </row>
    <row r="28" spans="2:6">
      <c r="B28" s="30" t="s">
        <v>8</v>
      </c>
      <c r="C28" s="16" t="s">
        <v>31</v>
      </c>
      <c r="D28" s="175"/>
      <c r="E28" s="244"/>
    </row>
    <row r="29" spans="2:6">
      <c r="B29" s="30" t="s">
        <v>10</v>
      </c>
      <c r="C29" s="16" t="s">
        <v>32</v>
      </c>
      <c r="D29" s="175"/>
      <c r="E29" s="244"/>
    </row>
    <row r="30" spans="2:6">
      <c r="B30" s="28" t="s">
        <v>33</v>
      </c>
      <c r="C30" s="32" t="s">
        <v>34</v>
      </c>
      <c r="D30" s="174"/>
      <c r="E30" s="243">
        <v>181.02</v>
      </c>
    </row>
    <row r="31" spans="2:6">
      <c r="B31" s="30" t="s">
        <v>6</v>
      </c>
      <c r="C31" s="16" t="s">
        <v>35</v>
      </c>
      <c r="D31" s="175"/>
      <c r="E31" s="244"/>
    </row>
    <row r="32" spans="2:6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10.19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170.83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4246.28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103690.26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605.3845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152.29</v>
      </c>
    </row>
    <row r="49" spans="2:5">
      <c r="B49" s="45" t="s">
        <v>10</v>
      </c>
      <c r="C49" s="87" t="s">
        <v>56</v>
      </c>
      <c r="D49" s="189"/>
      <c r="E49" s="247">
        <v>172.12</v>
      </c>
    </row>
    <row r="50" spans="2:5" ht="13.5" thickBot="1">
      <c r="B50" s="47" t="s">
        <v>12</v>
      </c>
      <c r="C50" s="88" t="s">
        <v>53</v>
      </c>
      <c r="D50" s="190"/>
      <c r="E50" s="93">
        <v>171.28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103690.26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103690.26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103690.26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103690.26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8869.49</v>
      </c>
      <c r="E9" s="27">
        <f>E10+E11+E12+E13</f>
        <v>142886.94</v>
      </c>
    </row>
    <row r="10" spans="2:5">
      <c r="B10" s="15" t="s">
        <v>6</v>
      </c>
      <c r="C10" s="159" t="s">
        <v>7</v>
      </c>
      <c r="D10" s="17">
        <v>8869.49</v>
      </c>
      <c r="E10" s="31">
        <v>142886.94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8869.49</v>
      </c>
      <c r="E20" s="141">
        <f>E9-E16</f>
        <v>142886.94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3116.43</v>
      </c>
      <c r="E24" s="27">
        <f>D20</f>
        <v>8869.49</v>
      </c>
    </row>
    <row r="25" spans="2:7">
      <c r="B25" s="25" t="s">
        <v>26</v>
      </c>
      <c r="C25" s="26" t="s">
        <v>27</v>
      </c>
      <c r="D25" s="172">
        <v>6250.13</v>
      </c>
      <c r="E25" s="242">
        <v>133655.87</v>
      </c>
      <c r="F25" s="91"/>
    </row>
    <row r="26" spans="2:7">
      <c r="B26" s="28" t="s">
        <v>28</v>
      </c>
      <c r="C26" s="29" t="s">
        <v>29</v>
      </c>
      <c r="D26" s="174">
        <v>7587.62</v>
      </c>
      <c r="E26" s="243">
        <v>133919.54</v>
      </c>
      <c r="F26" s="91"/>
    </row>
    <row r="27" spans="2:7">
      <c r="B27" s="30" t="s">
        <v>6</v>
      </c>
      <c r="C27" s="16" t="s">
        <v>30</v>
      </c>
      <c r="D27" s="175">
        <v>80</v>
      </c>
      <c r="E27" s="244">
        <v>107570.69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7507.62</v>
      </c>
      <c r="E29" s="244">
        <v>26348.85</v>
      </c>
      <c r="G29" s="158"/>
    </row>
    <row r="30" spans="2:7">
      <c r="B30" s="28" t="s">
        <v>33</v>
      </c>
      <c r="C30" s="32" t="s">
        <v>34</v>
      </c>
      <c r="D30" s="174">
        <v>1337.49</v>
      </c>
      <c r="E30" s="243">
        <v>263.67</v>
      </c>
    </row>
    <row r="31" spans="2:7">
      <c r="B31" s="30" t="s">
        <v>6</v>
      </c>
      <c r="C31" s="16" t="s">
        <v>35</v>
      </c>
      <c r="D31" s="175"/>
      <c r="E31" s="244">
        <v>158.58000000000001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7.08</v>
      </c>
      <c r="E33" s="244">
        <v>31.75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28.77</v>
      </c>
      <c r="E35" s="244">
        <v>73.34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1301.6400000000001</v>
      </c>
      <c r="E37" s="244"/>
    </row>
    <row r="38" spans="2:6">
      <c r="B38" s="25" t="s">
        <v>45</v>
      </c>
      <c r="C38" s="26" t="s">
        <v>46</v>
      </c>
      <c r="D38" s="172">
        <v>-137.72</v>
      </c>
      <c r="E38" s="27">
        <v>361.58</v>
      </c>
    </row>
    <row r="39" spans="2:6" ht="13.5" thickBot="1">
      <c r="B39" s="35" t="s">
        <v>47</v>
      </c>
      <c r="C39" s="36" t="s">
        <v>48</v>
      </c>
      <c r="D39" s="176">
        <v>9228.84</v>
      </c>
      <c r="E39" s="228">
        <f>E24+E25+E38</f>
        <v>142886.93999999997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50.039000000000001</v>
      </c>
      <c r="E44" s="80">
        <v>150.38140000000001</v>
      </c>
    </row>
    <row r="45" spans="2:6" ht="13.5" thickBot="1">
      <c r="B45" s="47" t="s">
        <v>8</v>
      </c>
      <c r="C45" s="88" t="s">
        <v>53</v>
      </c>
      <c r="D45" s="190">
        <v>150.35579999999999</v>
      </c>
      <c r="E45" s="81">
        <v>2150.6161499999998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62.28</v>
      </c>
      <c r="E47" s="92">
        <v>58.98</v>
      </c>
    </row>
    <row r="48" spans="2:6">
      <c r="B48" s="45" t="s">
        <v>8</v>
      </c>
      <c r="C48" s="87" t="s">
        <v>55</v>
      </c>
      <c r="D48" s="189">
        <v>59.33</v>
      </c>
      <c r="E48" s="247">
        <v>55.16</v>
      </c>
    </row>
    <row r="49" spans="2:5">
      <c r="B49" s="45" t="s">
        <v>10</v>
      </c>
      <c r="C49" s="87" t="s">
        <v>56</v>
      </c>
      <c r="D49" s="189">
        <v>69.040000000000006</v>
      </c>
      <c r="E49" s="247">
        <v>70.069999999999993</v>
      </c>
    </row>
    <row r="50" spans="2:5" ht="13.5" thickBot="1">
      <c r="B50" s="47" t="s">
        <v>12</v>
      </c>
      <c r="C50" s="88" t="s">
        <v>53</v>
      </c>
      <c r="D50" s="190">
        <v>61.38</v>
      </c>
      <c r="E50" s="93">
        <v>66.44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142886.94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142886.94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142886.94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142886.94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169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2362.7600000000002</v>
      </c>
      <c r="E9" s="27">
        <f>E10+E11+E12+E13</f>
        <v>2318.54</v>
      </c>
    </row>
    <row r="10" spans="2:5">
      <c r="B10" s="15" t="s">
        <v>6</v>
      </c>
      <c r="C10" s="159" t="s">
        <v>7</v>
      </c>
      <c r="D10" s="17">
        <v>2362.7600000000002</v>
      </c>
      <c r="E10" s="31">
        <v>2318.54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2362.7600000000002</v>
      </c>
      <c r="E20" s="141">
        <f>E9-E16</f>
        <v>2318.54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6575.28</v>
      </c>
      <c r="E24" s="27">
        <f>D20</f>
        <v>2362.7600000000002</v>
      </c>
    </row>
    <row r="25" spans="2:7">
      <c r="B25" s="25" t="s">
        <v>26</v>
      </c>
      <c r="C25" s="26" t="s">
        <v>27</v>
      </c>
      <c r="D25" s="172">
        <v>-3468.31</v>
      </c>
      <c r="E25" s="242"/>
      <c r="F25" s="91"/>
    </row>
    <row r="26" spans="2:7">
      <c r="B26" s="28" t="s">
        <v>28</v>
      </c>
      <c r="C26" s="29" t="s">
        <v>29</v>
      </c>
      <c r="D26" s="174">
        <v>322.89</v>
      </c>
      <c r="E26" s="243"/>
    </row>
    <row r="27" spans="2:7">
      <c r="B27" s="30" t="s">
        <v>6</v>
      </c>
      <c r="C27" s="16" t="s">
        <v>30</v>
      </c>
      <c r="D27" s="175">
        <v>214.78</v>
      </c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108.11</v>
      </c>
      <c r="E29" s="244"/>
    </row>
    <row r="30" spans="2:7">
      <c r="B30" s="28" t="s">
        <v>33</v>
      </c>
      <c r="C30" s="32" t="s">
        <v>34</v>
      </c>
      <c r="D30" s="174">
        <v>3791.2</v>
      </c>
      <c r="E30" s="243"/>
    </row>
    <row r="31" spans="2:7">
      <c r="B31" s="30" t="s">
        <v>6</v>
      </c>
      <c r="C31" s="16" t="s">
        <v>35</v>
      </c>
      <c r="D31" s="175">
        <v>3625.93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11.04</v>
      </c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57.87</v>
      </c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96.36</v>
      </c>
      <c r="E37" s="244"/>
    </row>
    <row r="38" spans="2:6">
      <c r="B38" s="25" t="s">
        <v>45</v>
      </c>
      <c r="C38" s="26" t="s">
        <v>46</v>
      </c>
      <c r="D38" s="172">
        <v>-53.33</v>
      </c>
      <c r="E38" s="27">
        <v>-44.22</v>
      </c>
    </row>
    <row r="39" spans="2:6" ht="13.5" thickBot="1">
      <c r="B39" s="35" t="s">
        <v>47</v>
      </c>
      <c r="C39" s="36" t="s">
        <v>48</v>
      </c>
      <c r="D39" s="176">
        <v>3053.64</v>
      </c>
      <c r="E39" s="228">
        <f>E24+E25+E38</f>
        <v>2318.5400000000004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145.1497</v>
      </c>
      <c r="E44" s="80">
        <v>50.25</v>
      </c>
    </row>
    <row r="45" spans="2:6" ht="13.5" thickBot="1">
      <c r="B45" s="47" t="s">
        <v>8</v>
      </c>
      <c r="C45" s="88" t="s">
        <v>53</v>
      </c>
      <c r="D45" s="190">
        <v>64.613650000000007</v>
      </c>
      <c r="E45" s="81">
        <v>50.250039999999998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45.3</v>
      </c>
      <c r="E47" s="92">
        <v>47.02</v>
      </c>
    </row>
    <row r="48" spans="2:6">
      <c r="B48" s="45" t="s">
        <v>8</v>
      </c>
      <c r="C48" s="87" t="s">
        <v>55</v>
      </c>
      <c r="D48" s="189">
        <v>43.09</v>
      </c>
      <c r="E48" s="247">
        <v>43.2</v>
      </c>
    </row>
    <row r="49" spans="2:5">
      <c r="B49" s="45" t="s">
        <v>10</v>
      </c>
      <c r="C49" s="87" t="s">
        <v>56</v>
      </c>
      <c r="D49" s="189">
        <v>49.81</v>
      </c>
      <c r="E49" s="247">
        <v>48.36</v>
      </c>
    </row>
    <row r="50" spans="2:5" ht="13.5" thickBot="1">
      <c r="B50" s="47" t="s">
        <v>12</v>
      </c>
      <c r="C50" s="88" t="s">
        <v>53</v>
      </c>
      <c r="D50" s="190">
        <v>47.26</v>
      </c>
      <c r="E50" s="93">
        <v>46.14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2318.54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2318.54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2318.54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2318.54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38928546.729999997</v>
      </c>
      <c r="E9" s="27">
        <f>E10+E11+E12+E13</f>
        <v>38380842.630000003</v>
      </c>
    </row>
    <row r="10" spans="2:5">
      <c r="B10" s="15" t="s">
        <v>6</v>
      </c>
      <c r="C10" s="159" t="s">
        <v>7</v>
      </c>
      <c r="D10" s="17">
        <v>38710956.329999998</v>
      </c>
      <c r="E10" s="31">
        <v>38246578.920000002</v>
      </c>
    </row>
    <row r="11" spans="2:5">
      <c r="B11" s="15" t="s">
        <v>8</v>
      </c>
      <c r="C11" s="159" t="s">
        <v>9</v>
      </c>
      <c r="D11" s="17">
        <v>125.96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217464.44</v>
      </c>
      <c r="E13" s="31">
        <f>E14</f>
        <v>134263.71</v>
      </c>
    </row>
    <row r="14" spans="2:5">
      <c r="B14" s="15" t="s">
        <v>14</v>
      </c>
      <c r="C14" s="159" t="s">
        <v>15</v>
      </c>
      <c r="D14" s="17">
        <v>217464.44</v>
      </c>
      <c r="E14" s="31">
        <v>134263.71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75625.009999999995</v>
      </c>
      <c r="E16" s="27">
        <f>E17+E18+E19</f>
        <v>71711.42</v>
      </c>
    </row>
    <row r="17" spans="2:5">
      <c r="B17" s="15" t="s">
        <v>6</v>
      </c>
      <c r="C17" s="159" t="s">
        <v>15</v>
      </c>
      <c r="D17" s="84">
        <v>75625.009999999995</v>
      </c>
      <c r="E17" s="139">
        <v>71711.42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38852921.719999999</v>
      </c>
      <c r="E20" s="141">
        <f>E9-E16</f>
        <v>38309131.210000001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29747447.66</v>
      </c>
      <c r="E24" s="27">
        <f>D20</f>
        <v>38852921.719999999</v>
      </c>
    </row>
    <row r="25" spans="2:5">
      <c r="B25" s="25" t="s">
        <v>26</v>
      </c>
      <c r="C25" s="26" t="s">
        <v>27</v>
      </c>
      <c r="D25" s="172">
        <v>3175072.34</v>
      </c>
      <c r="E25" s="242">
        <v>680886.54999999888</v>
      </c>
    </row>
    <row r="26" spans="2:5">
      <c r="B26" s="28" t="s">
        <v>28</v>
      </c>
      <c r="C26" s="29" t="s">
        <v>29</v>
      </c>
      <c r="D26" s="174">
        <v>8928995.3499999996</v>
      </c>
      <c r="E26" s="243">
        <v>7162335.3999999994</v>
      </c>
    </row>
    <row r="27" spans="2:5">
      <c r="B27" s="30" t="s">
        <v>6</v>
      </c>
      <c r="C27" s="16" t="s">
        <v>30</v>
      </c>
      <c r="D27" s="175">
        <v>7217395.3099999996</v>
      </c>
      <c r="E27" s="244">
        <v>6529630.6299999999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1711600.04</v>
      </c>
      <c r="E29" s="244">
        <v>632704.7699999999</v>
      </c>
    </row>
    <row r="30" spans="2:5">
      <c r="B30" s="28" t="s">
        <v>33</v>
      </c>
      <c r="C30" s="32" t="s">
        <v>34</v>
      </c>
      <c r="D30" s="174">
        <v>5753923.0099999998</v>
      </c>
      <c r="E30" s="243">
        <v>6481448.8500000006</v>
      </c>
    </row>
    <row r="31" spans="2:5">
      <c r="B31" s="30" t="s">
        <v>6</v>
      </c>
      <c r="C31" s="16" t="s">
        <v>35</v>
      </c>
      <c r="D31" s="175">
        <v>2137323.19</v>
      </c>
      <c r="E31" s="244">
        <v>3373583.1799999997</v>
      </c>
    </row>
    <row r="32" spans="2:5">
      <c r="B32" s="30" t="s">
        <v>8</v>
      </c>
      <c r="C32" s="16" t="s">
        <v>36</v>
      </c>
      <c r="D32" s="175"/>
      <c r="E32" s="244"/>
    </row>
    <row r="33" spans="2:8">
      <c r="B33" s="30" t="s">
        <v>10</v>
      </c>
      <c r="C33" s="16" t="s">
        <v>37</v>
      </c>
      <c r="D33" s="175">
        <v>1668056.18</v>
      </c>
      <c r="E33" s="244">
        <v>1373750.82</v>
      </c>
    </row>
    <row r="34" spans="2:8">
      <c r="B34" s="30" t="s">
        <v>12</v>
      </c>
      <c r="C34" s="16" t="s">
        <v>38</v>
      </c>
      <c r="D34" s="175"/>
      <c r="E34" s="244"/>
    </row>
    <row r="35" spans="2:8" ht="25.5">
      <c r="B35" s="30" t="s">
        <v>39</v>
      </c>
      <c r="C35" s="16" t="s">
        <v>40</v>
      </c>
      <c r="D35" s="175"/>
      <c r="E35" s="244"/>
    </row>
    <row r="36" spans="2:8">
      <c r="B36" s="30" t="s">
        <v>41</v>
      </c>
      <c r="C36" s="16" t="s">
        <v>42</v>
      </c>
      <c r="D36" s="175"/>
      <c r="E36" s="244"/>
    </row>
    <row r="37" spans="2:8" ht="13.5" thickBot="1">
      <c r="B37" s="33" t="s">
        <v>43</v>
      </c>
      <c r="C37" s="34" t="s">
        <v>44</v>
      </c>
      <c r="D37" s="175">
        <v>1948543.64</v>
      </c>
      <c r="E37" s="244">
        <v>1734114.85</v>
      </c>
    </row>
    <row r="38" spans="2:8">
      <c r="B38" s="25" t="s">
        <v>45</v>
      </c>
      <c r="C38" s="26" t="s">
        <v>46</v>
      </c>
      <c r="D38" s="172">
        <v>-1654888.64</v>
      </c>
      <c r="E38" s="27">
        <v>-1224677.06</v>
      </c>
    </row>
    <row r="39" spans="2:8" ht="13.5" thickBot="1">
      <c r="B39" s="35" t="s">
        <v>47</v>
      </c>
      <c r="C39" s="36" t="s">
        <v>48</v>
      </c>
      <c r="D39" s="176">
        <v>31267631.359999999</v>
      </c>
      <c r="E39" s="228">
        <f>E24+E25+E38</f>
        <v>38309131.209999993</v>
      </c>
      <c r="F39" s="220"/>
    </row>
    <row r="40" spans="2:8" ht="13.5" thickBot="1">
      <c r="B40" s="37"/>
      <c r="C40" s="38"/>
      <c r="D40" s="186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8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189">
        <v>3167168.3146000002</v>
      </c>
      <c r="E44" s="80">
        <v>3885766.6880000001</v>
      </c>
    </row>
    <row r="45" spans="2:8" ht="13.5" thickBot="1">
      <c r="B45" s="47" t="s">
        <v>8</v>
      </c>
      <c r="C45" s="88" t="s">
        <v>53</v>
      </c>
      <c r="D45" s="190">
        <v>3506067.5101999999</v>
      </c>
      <c r="E45" s="81">
        <v>3955060.1507999999</v>
      </c>
    </row>
    <row r="46" spans="2:8">
      <c r="B46" s="42" t="s">
        <v>33</v>
      </c>
      <c r="C46" s="86" t="s">
        <v>54</v>
      </c>
      <c r="D46" s="191"/>
      <c r="E46" s="83"/>
    </row>
    <row r="47" spans="2:8">
      <c r="B47" s="45" t="s">
        <v>6</v>
      </c>
      <c r="C47" s="87" t="s">
        <v>52</v>
      </c>
      <c r="D47" s="189">
        <v>9.3924000000000003</v>
      </c>
      <c r="E47" s="92">
        <v>9.9987999999999992</v>
      </c>
    </row>
    <row r="48" spans="2:8">
      <c r="B48" s="45" t="s">
        <v>8</v>
      </c>
      <c r="C48" s="87" t="s">
        <v>55</v>
      </c>
      <c r="D48" s="189">
        <v>8.7114999999999991</v>
      </c>
      <c r="E48" s="247">
        <v>9.4227000000000007</v>
      </c>
      <c r="H48" s="158"/>
    </row>
    <row r="49" spans="2:5">
      <c r="B49" s="45" t="s">
        <v>10</v>
      </c>
      <c r="C49" s="87" t="s">
        <v>56</v>
      </c>
      <c r="D49" s="189">
        <v>9.6729000000000003</v>
      </c>
      <c r="E49" s="247">
        <v>10.347300000000001</v>
      </c>
    </row>
    <row r="50" spans="2:5" ht="13.5" thickBot="1">
      <c r="B50" s="47" t="s">
        <v>12</v>
      </c>
      <c r="C50" s="88" t="s">
        <v>53</v>
      </c>
      <c r="D50" s="190">
        <v>8.9181000000000008</v>
      </c>
      <c r="E50" s="93">
        <v>9.6861058364058295</v>
      </c>
    </row>
    <row r="51" spans="2:5" ht="13.5" thickBot="1">
      <c r="B51" s="37"/>
      <c r="C51" s="38"/>
      <c r="D51" s="192"/>
      <c r="E51" s="39"/>
    </row>
    <row r="52" spans="2:5" ht="16.5" thickBot="1">
      <c r="B52" s="49"/>
      <c r="C52" s="50" t="s">
        <v>57</v>
      </c>
      <c r="D52" s="193"/>
      <c r="E52" s="8"/>
    </row>
    <row r="53" spans="2:5" ht="23.25" thickBot="1">
      <c r="B53" s="298" t="s">
        <v>58</v>
      </c>
      <c r="C53" s="299"/>
      <c r="D53" s="194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195">
        <f>SUM(D55:D66)</f>
        <v>38246578.920000002</v>
      </c>
      <c r="E54" s="56">
        <f>E60+E65</f>
        <v>0.99836717022745558</v>
      </c>
    </row>
    <row r="55" spans="2:5" ht="25.5">
      <c r="B55" s="57" t="s">
        <v>6</v>
      </c>
      <c r="C55" s="58" t="s">
        <v>62</v>
      </c>
      <c r="D55" s="196">
        <v>0</v>
      </c>
      <c r="E55" s="60">
        <v>0</v>
      </c>
    </row>
    <row r="56" spans="2:5" ht="25.5">
      <c r="B56" s="45" t="s">
        <v>8</v>
      </c>
      <c r="C56" s="46" t="s">
        <v>63</v>
      </c>
      <c r="D56" s="197">
        <v>0</v>
      </c>
      <c r="E56" s="62">
        <v>0</v>
      </c>
    </row>
    <row r="57" spans="2:5">
      <c r="B57" s="45" t="s">
        <v>10</v>
      </c>
      <c r="C57" s="46" t="s">
        <v>64</v>
      </c>
      <c r="D57" s="197">
        <v>0</v>
      </c>
      <c r="E57" s="62">
        <v>0</v>
      </c>
    </row>
    <row r="58" spans="2:5">
      <c r="B58" s="45" t="s">
        <v>12</v>
      </c>
      <c r="C58" s="46" t="s">
        <v>65</v>
      </c>
      <c r="D58" s="197">
        <v>0</v>
      </c>
      <c r="E58" s="62">
        <v>0</v>
      </c>
    </row>
    <row r="59" spans="2:5">
      <c r="B59" s="45" t="s">
        <v>39</v>
      </c>
      <c r="C59" s="46" t="s">
        <v>66</v>
      </c>
      <c r="D59" s="197">
        <v>0</v>
      </c>
      <c r="E59" s="62">
        <v>0</v>
      </c>
    </row>
    <row r="60" spans="2:5">
      <c r="B60" s="63" t="s">
        <v>41</v>
      </c>
      <c r="C60" s="64" t="s">
        <v>67</v>
      </c>
      <c r="D60" s="198">
        <v>37782507.170000002</v>
      </c>
      <c r="E60" s="66">
        <f>D60/E20</f>
        <v>0.9862533024538408</v>
      </c>
    </row>
    <row r="61" spans="2:5" ht="24" customHeight="1">
      <c r="B61" s="63" t="s">
        <v>43</v>
      </c>
      <c r="C61" s="64" t="s">
        <v>68</v>
      </c>
      <c r="D61" s="198">
        <v>0</v>
      </c>
      <c r="E61" s="66">
        <v>0</v>
      </c>
    </row>
    <row r="62" spans="2:5">
      <c r="B62" s="63" t="s">
        <v>69</v>
      </c>
      <c r="C62" s="64" t="s">
        <v>70</v>
      </c>
      <c r="D62" s="198">
        <v>0</v>
      </c>
      <c r="E62" s="66">
        <v>0</v>
      </c>
    </row>
    <row r="63" spans="2:5">
      <c r="B63" s="45" t="s">
        <v>71</v>
      </c>
      <c r="C63" s="46" t="s">
        <v>72</v>
      </c>
      <c r="D63" s="197">
        <v>0</v>
      </c>
      <c r="E63" s="62">
        <v>0</v>
      </c>
    </row>
    <row r="64" spans="2:5">
      <c r="B64" s="45" t="s">
        <v>73</v>
      </c>
      <c r="C64" s="46" t="s">
        <v>74</v>
      </c>
      <c r="D64" s="197">
        <v>0</v>
      </c>
      <c r="E64" s="62">
        <v>0</v>
      </c>
    </row>
    <row r="65" spans="2:5">
      <c r="B65" s="45" t="s">
        <v>75</v>
      </c>
      <c r="C65" s="46" t="s">
        <v>76</v>
      </c>
      <c r="D65" s="197">
        <v>464071.75</v>
      </c>
      <c r="E65" s="62">
        <f>D65/E20</f>
        <v>1.2113867773614801E-2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134263.71</v>
      </c>
      <c r="E69" s="56">
        <f>D69/E20</f>
        <v>3.5047443196767809E-3</v>
      </c>
    </row>
    <row r="70" spans="2:5" ht="13.5" thickBot="1">
      <c r="B70" s="42" t="s">
        <v>84</v>
      </c>
      <c r="C70" s="43" t="s">
        <v>85</v>
      </c>
      <c r="D70" s="44">
        <f>E16</f>
        <v>71711.42</v>
      </c>
      <c r="E70" s="56">
        <f>D70/E20</f>
        <v>1.8719145471323257E-3</v>
      </c>
    </row>
    <row r="71" spans="2:5">
      <c r="B71" s="42" t="s">
        <v>86</v>
      </c>
      <c r="C71" s="43" t="s">
        <v>87</v>
      </c>
      <c r="D71" s="44">
        <f>D54+D69+D68-D70</f>
        <v>38309131.210000001</v>
      </c>
      <c r="E71" s="75">
        <f>E54+E69-E70</f>
        <v>1</v>
      </c>
    </row>
    <row r="72" spans="2:5">
      <c r="B72" s="45" t="s">
        <v>6</v>
      </c>
      <c r="C72" s="46" t="s">
        <v>88</v>
      </c>
      <c r="D72" s="61">
        <f>D71</f>
        <v>38309131.210000001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B1:G78"/>
  <sheetViews>
    <sheetView topLeftCell="A22" zoomScaleNormal="100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825992.89</v>
      </c>
      <c r="E9" s="27">
        <f>E10+E11+E12+E13</f>
        <v>26091399.629999999</v>
      </c>
    </row>
    <row r="10" spans="2:5">
      <c r="B10" s="15" t="s">
        <v>6</v>
      </c>
      <c r="C10" s="159" t="s">
        <v>7</v>
      </c>
      <c r="D10" s="17">
        <v>825992.89</v>
      </c>
      <c r="E10" s="31">
        <v>26091399.629999999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825992.89</v>
      </c>
      <c r="E20" s="141">
        <f>E9-E16</f>
        <v>26091399.629999999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825992.89</v>
      </c>
    </row>
    <row r="25" spans="2:7">
      <c r="B25" s="25" t="s">
        <v>26</v>
      </c>
      <c r="C25" s="26" t="s">
        <v>27</v>
      </c>
      <c r="D25" s="172"/>
      <c r="E25" s="242">
        <v>24556285.899999999</v>
      </c>
      <c r="F25" s="158"/>
    </row>
    <row r="26" spans="2:7">
      <c r="B26" s="28" t="s">
        <v>28</v>
      </c>
      <c r="C26" s="29" t="s">
        <v>29</v>
      </c>
      <c r="D26" s="174"/>
      <c r="E26" s="243">
        <v>25079683.640000001</v>
      </c>
      <c r="F26" s="158"/>
    </row>
    <row r="27" spans="2:7">
      <c r="B27" s="30" t="s">
        <v>6</v>
      </c>
      <c r="C27" s="16" t="s">
        <v>30</v>
      </c>
      <c r="D27" s="175"/>
      <c r="E27" s="244">
        <v>22297557.760000002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2782125.88</v>
      </c>
      <c r="F29" s="158"/>
    </row>
    <row r="30" spans="2:7">
      <c r="B30" s="28" t="s">
        <v>33</v>
      </c>
      <c r="C30" s="32" t="s">
        <v>34</v>
      </c>
      <c r="D30" s="174"/>
      <c r="E30" s="243">
        <v>523397.74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752.02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111589.91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411055.81</v>
      </c>
    </row>
    <row r="38" spans="2:6">
      <c r="B38" s="25" t="s">
        <v>45</v>
      </c>
      <c r="C38" s="26" t="s">
        <v>46</v>
      </c>
      <c r="D38" s="172"/>
      <c r="E38" s="27">
        <v>709120.84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26091399.629999999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5333.8040000000001</v>
      </c>
    </row>
    <row r="45" spans="2:6" ht="13.5" thickBot="1">
      <c r="B45" s="47" t="s">
        <v>8</v>
      </c>
      <c r="C45" s="88" t="s">
        <v>53</v>
      </c>
      <c r="D45" s="190"/>
      <c r="E45" s="81">
        <v>160809.85905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154.86000000000001</v>
      </c>
    </row>
    <row r="48" spans="2:6">
      <c r="B48" s="45" t="s">
        <v>8</v>
      </c>
      <c r="C48" s="87" t="s">
        <v>55</v>
      </c>
      <c r="D48" s="189"/>
      <c r="E48" s="247">
        <v>155.13999999999999</v>
      </c>
    </row>
    <row r="49" spans="2:5">
      <c r="B49" s="45" t="s">
        <v>10</v>
      </c>
      <c r="C49" s="87" t="s">
        <v>56</v>
      </c>
      <c r="D49" s="189"/>
      <c r="E49" s="247">
        <v>162.56</v>
      </c>
    </row>
    <row r="50" spans="2:5" ht="13.5" thickBot="1">
      <c r="B50" s="47" t="s">
        <v>12</v>
      </c>
      <c r="C50" s="88" t="s">
        <v>53</v>
      </c>
      <c r="D50" s="190"/>
      <c r="E50" s="93">
        <v>162.25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26091399.629999999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26091399.629999999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26091399.629999999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26091399.629999999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B1:G78"/>
  <sheetViews>
    <sheetView topLeftCell="A25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.570312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308720.48</v>
      </c>
      <c r="E9" s="27">
        <f>E10+E11+E12+E13</f>
        <v>3108873.55</v>
      </c>
    </row>
    <row r="10" spans="2:5">
      <c r="B10" s="15" t="s">
        <v>6</v>
      </c>
      <c r="C10" s="159" t="s">
        <v>7</v>
      </c>
      <c r="D10" s="17">
        <v>308720.48</v>
      </c>
      <c r="E10" s="31">
        <v>3108873.55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308720.48</v>
      </c>
      <c r="E20" s="141">
        <f>E9-E16</f>
        <v>3108873.55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308720.48</v>
      </c>
    </row>
    <row r="25" spans="2:7">
      <c r="B25" s="25" t="s">
        <v>26</v>
      </c>
      <c r="C25" s="26" t="s">
        <v>27</v>
      </c>
      <c r="D25" s="172"/>
      <c r="E25" s="242">
        <v>2641729.7799999998</v>
      </c>
    </row>
    <row r="26" spans="2:7">
      <c r="B26" s="28" t="s">
        <v>28</v>
      </c>
      <c r="C26" s="29" t="s">
        <v>29</v>
      </c>
      <c r="D26" s="174"/>
      <c r="E26" s="243">
        <v>2651402.27</v>
      </c>
    </row>
    <row r="27" spans="2:7">
      <c r="B27" s="30" t="s">
        <v>6</v>
      </c>
      <c r="C27" s="16" t="s">
        <v>30</v>
      </c>
      <c r="D27" s="175"/>
      <c r="E27" s="244">
        <v>1990925.33</v>
      </c>
      <c r="F27" s="158"/>
    </row>
    <row r="28" spans="2:7">
      <c r="B28" s="30" t="s">
        <v>8</v>
      </c>
      <c r="C28" s="16" t="s">
        <v>31</v>
      </c>
      <c r="D28" s="175"/>
      <c r="E28" s="244"/>
      <c r="F28" s="158"/>
    </row>
    <row r="29" spans="2:7">
      <c r="B29" s="30" t="s">
        <v>10</v>
      </c>
      <c r="C29" s="16" t="s">
        <v>32</v>
      </c>
      <c r="D29" s="175"/>
      <c r="E29" s="244">
        <v>660476.93999999994</v>
      </c>
    </row>
    <row r="30" spans="2:7">
      <c r="B30" s="28" t="s">
        <v>33</v>
      </c>
      <c r="C30" s="32" t="s">
        <v>34</v>
      </c>
      <c r="D30" s="174"/>
      <c r="E30" s="243">
        <v>9672.4900000000016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  <c r="F32" s="158"/>
    </row>
    <row r="33" spans="2:6">
      <c r="B33" s="30" t="s">
        <v>10</v>
      </c>
      <c r="C33" s="16" t="s">
        <v>37</v>
      </c>
      <c r="D33" s="175"/>
      <c r="E33" s="244">
        <v>22.12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9650.3700000000008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158423.29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3108873.55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1920.8592000000001</v>
      </c>
    </row>
    <row r="45" spans="2:6" ht="13.5" thickBot="1">
      <c r="B45" s="47" t="s">
        <v>8</v>
      </c>
      <c r="C45" s="88" t="s">
        <v>53</v>
      </c>
      <c r="D45" s="190"/>
      <c r="E45" s="81">
        <v>17971.406129999999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139.16999999999999</v>
      </c>
    </row>
    <row r="48" spans="2:6">
      <c r="B48" s="45" t="s">
        <v>8</v>
      </c>
      <c r="C48" s="87" t="s">
        <v>55</v>
      </c>
      <c r="D48" s="189"/>
      <c r="E48" s="247">
        <v>156.01</v>
      </c>
    </row>
    <row r="49" spans="2:5">
      <c r="B49" s="45" t="s">
        <v>10</v>
      </c>
      <c r="C49" s="87" t="s">
        <v>56</v>
      </c>
      <c r="D49" s="189"/>
      <c r="E49" s="247">
        <v>175.14</v>
      </c>
    </row>
    <row r="50" spans="2:5" ht="13.5" thickBot="1">
      <c r="B50" s="47" t="s">
        <v>12</v>
      </c>
      <c r="C50" s="88" t="s">
        <v>53</v>
      </c>
      <c r="D50" s="190"/>
      <c r="E50" s="93">
        <v>172.99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3108873.55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3108873.55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3108873.55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3108873.55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B1:G78"/>
  <sheetViews>
    <sheetView topLeftCell="A20" workbookViewId="0">
      <selection activeCell="I51" sqref="I51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176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471781.15</v>
      </c>
      <c r="E9" s="27">
        <f>E10+E11+E12+E13</f>
        <v>14428651.92</v>
      </c>
    </row>
    <row r="10" spans="2:5">
      <c r="B10" s="15" t="s">
        <v>6</v>
      </c>
      <c r="C10" s="159" t="s">
        <v>7</v>
      </c>
      <c r="D10" s="17">
        <v>471781.15</v>
      </c>
      <c r="E10" s="31">
        <v>14428651.92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471781.15</v>
      </c>
      <c r="E20" s="141">
        <f>E9-E16</f>
        <v>14428651.92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471781.15</v>
      </c>
    </row>
    <row r="25" spans="2:7">
      <c r="B25" s="25" t="s">
        <v>26</v>
      </c>
      <c r="C25" s="26" t="s">
        <v>27</v>
      </c>
      <c r="D25" s="172"/>
      <c r="E25" s="242">
        <v>13564663.68</v>
      </c>
      <c r="F25" s="158"/>
    </row>
    <row r="26" spans="2:7">
      <c r="B26" s="28" t="s">
        <v>28</v>
      </c>
      <c r="C26" s="29" t="s">
        <v>29</v>
      </c>
      <c r="D26" s="174"/>
      <c r="E26" s="243">
        <v>13602907.07</v>
      </c>
      <c r="F26" s="158"/>
    </row>
    <row r="27" spans="2:7">
      <c r="B27" s="30" t="s">
        <v>6</v>
      </c>
      <c r="C27" s="16" t="s">
        <v>30</v>
      </c>
      <c r="D27" s="175"/>
      <c r="E27" s="244">
        <v>9787680.9000000004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3815226.17</v>
      </c>
      <c r="F29" s="158"/>
    </row>
    <row r="30" spans="2:7">
      <c r="B30" s="28" t="s">
        <v>33</v>
      </c>
      <c r="C30" s="32" t="s">
        <v>34</v>
      </c>
      <c r="D30" s="174"/>
      <c r="E30" s="243">
        <v>38243.39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1819.05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36424.339999999997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392207.09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14428651.92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3270.5799000000002</v>
      </c>
    </row>
    <row r="45" spans="2:6" ht="13.5" thickBot="1">
      <c r="B45" s="47" t="s">
        <v>8</v>
      </c>
      <c r="C45" s="88" t="s">
        <v>53</v>
      </c>
      <c r="D45" s="190"/>
      <c r="E45" s="81">
        <v>92313.831869999995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144.25</v>
      </c>
    </row>
    <row r="48" spans="2:6">
      <c r="B48" s="45" t="s">
        <v>8</v>
      </c>
      <c r="C48" s="87" t="s">
        <v>55</v>
      </c>
      <c r="D48" s="189"/>
      <c r="E48" s="247">
        <v>141.55000000000001</v>
      </c>
    </row>
    <row r="49" spans="2:5">
      <c r="B49" s="45" t="s">
        <v>10</v>
      </c>
      <c r="C49" s="87" t="s">
        <v>56</v>
      </c>
      <c r="D49" s="189"/>
      <c r="E49" s="247">
        <v>159.91999999999999</v>
      </c>
    </row>
    <row r="50" spans="2:5" ht="13.5" thickBot="1">
      <c r="B50" s="47" t="s">
        <v>12</v>
      </c>
      <c r="C50" s="88" t="s">
        <v>53</v>
      </c>
      <c r="D50" s="190"/>
      <c r="E50" s="93">
        <v>156.30000000000001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14428651.92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14428651.92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14428651.92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14428651.92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501165.5</v>
      </c>
      <c r="E9" s="27">
        <f>E10+E11+E12+E13</f>
        <v>542355.52</v>
      </c>
    </row>
    <row r="10" spans="2:5">
      <c r="B10" s="15" t="s">
        <v>6</v>
      </c>
      <c r="C10" s="159" t="s">
        <v>7</v>
      </c>
      <c r="D10" s="17">
        <v>501165.5</v>
      </c>
      <c r="E10" s="31">
        <v>542355.52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501165.5</v>
      </c>
      <c r="E20" s="141">
        <f>E9-E16</f>
        <v>542355.52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22909.599999999999</v>
      </c>
      <c r="E24" s="27">
        <f>D20</f>
        <v>501165.5</v>
      </c>
    </row>
    <row r="25" spans="2:7">
      <c r="B25" s="25" t="s">
        <v>26</v>
      </c>
      <c r="C25" s="26" t="s">
        <v>27</v>
      </c>
      <c r="D25" s="172">
        <v>11691.64</v>
      </c>
      <c r="E25" s="242">
        <v>49685.21</v>
      </c>
      <c r="F25" s="91"/>
    </row>
    <row r="26" spans="2:7">
      <c r="B26" s="28" t="s">
        <v>28</v>
      </c>
      <c r="C26" s="29" t="s">
        <v>29</v>
      </c>
      <c r="D26" s="174">
        <v>14847.67</v>
      </c>
      <c r="E26" s="243">
        <v>270390.14</v>
      </c>
    </row>
    <row r="27" spans="2:7">
      <c r="B27" s="30" t="s">
        <v>6</v>
      </c>
      <c r="C27" s="16" t="s">
        <v>30</v>
      </c>
      <c r="D27" s="175">
        <v>6769.07</v>
      </c>
      <c r="E27" s="244">
        <v>237967.67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8078.6</v>
      </c>
      <c r="E29" s="244">
        <v>32422.47</v>
      </c>
    </row>
    <row r="30" spans="2:7">
      <c r="B30" s="28" t="s">
        <v>33</v>
      </c>
      <c r="C30" s="32" t="s">
        <v>34</v>
      </c>
      <c r="D30" s="174">
        <v>3156.03</v>
      </c>
      <c r="E30" s="243">
        <v>220704.93</v>
      </c>
    </row>
    <row r="31" spans="2:7">
      <c r="B31" s="30" t="s">
        <v>6</v>
      </c>
      <c r="C31" s="16" t="s">
        <v>35</v>
      </c>
      <c r="D31" s="175">
        <v>895.28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163.12</v>
      </c>
      <c r="E33" s="244">
        <v>430.03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>
        <v>227.11</v>
      </c>
      <c r="E35" s="244">
        <v>4287.75</v>
      </c>
    </row>
    <row r="36" spans="2:7">
      <c r="B36" s="30" t="s">
        <v>41</v>
      </c>
      <c r="C36" s="16" t="s">
        <v>42</v>
      </c>
      <c r="D36" s="175"/>
      <c r="E36" s="244"/>
      <c r="G36" s="158"/>
    </row>
    <row r="37" spans="2:7" ht="13.5" thickBot="1">
      <c r="B37" s="33" t="s">
        <v>43</v>
      </c>
      <c r="C37" s="34" t="s">
        <v>44</v>
      </c>
      <c r="D37" s="175">
        <v>1870.52</v>
      </c>
      <c r="E37" s="244">
        <v>215987.15</v>
      </c>
      <c r="F37" s="91"/>
    </row>
    <row r="38" spans="2:7">
      <c r="B38" s="25" t="s">
        <v>45</v>
      </c>
      <c r="C38" s="26" t="s">
        <v>46</v>
      </c>
      <c r="D38" s="172">
        <v>446.75</v>
      </c>
      <c r="E38" s="27">
        <v>-8495.19</v>
      </c>
    </row>
    <row r="39" spans="2:7" ht="13.5" thickBot="1">
      <c r="B39" s="35" t="s">
        <v>47</v>
      </c>
      <c r="C39" s="36" t="s">
        <v>48</v>
      </c>
      <c r="D39" s="176">
        <v>35047.99</v>
      </c>
      <c r="E39" s="228">
        <f>E24+E25+E38</f>
        <v>542355.52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66.37</v>
      </c>
      <c r="E44" s="80">
        <v>1285.963</v>
      </c>
    </row>
    <row r="45" spans="2:7" ht="13.5" thickBot="1">
      <c r="B45" s="47" t="s">
        <v>8</v>
      </c>
      <c r="C45" s="88" t="s">
        <v>53</v>
      </c>
      <c r="D45" s="190">
        <v>100.571</v>
      </c>
      <c r="E45" s="81">
        <v>1403.43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345.18</v>
      </c>
      <c r="E47" s="92">
        <v>389.72</v>
      </c>
    </row>
    <row r="48" spans="2:7">
      <c r="B48" s="45" t="s">
        <v>8</v>
      </c>
      <c r="C48" s="87" t="s">
        <v>55</v>
      </c>
      <c r="D48" s="189">
        <v>329.03</v>
      </c>
      <c r="E48" s="247">
        <v>377.64</v>
      </c>
    </row>
    <row r="49" spans="2:5">
      <c r="B49" s="45" t="s">
        <v>10</v>
      </c>
      <c r="C49" s="87" t="s">
        <v>56</v>
      </c>
      <c r="D49" s="189">
        <v>369.92</v>
      </c>
      <c r="E49" s="247">
        <v>410.13</v>
      </c>
    </row>
    <row r="50" spans="2:5" ht="13.5" thickBot="1">
      <c r="B50" s="47" t="s">
        <v>12</v>
      </c>
      <c r="C50" s="88" t="s">
        <v>53</v>
      </c>
      <c r="D50" s="190">
        <v>348.49</v>
      </c>
      <c r="E50" s="93">
        <v>386.45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542355.52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542355.52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542355.52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542355.52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710937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125357.2</v>
      </c>
      <c r="E9" s="27">
        <f>E10+E11+E12+E13</f>
        <v>288675.64</v>
      </c>
    </row>
    <row r="10" spans="2:5">
      <c r="B10" s="15" t="s">
        <v>6</v>
      </c>
      <c r="C10" s="159" t="s">
        <v>7</v>
      </c>
      <c r="D10" s="17">
        <v>125357.2</v>
      </c>
      <c r="E10" s="31">
        <v>288675.64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125357.2</v>
      </c>
      <c r="E20" s="141">
        <f>E9-E16</f>
        <v>288675.64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117810.52</v>
      </c>
      <c r="E24" s="27">
        <f>D20</f>
        <v>125357.2</v>
      </c>
    </row>
    <row r="25" spans="2:7">
      <c r="B25" s="25" t="s">
        <v>26</v>
      </c>
      <c r="C25" s="26" t="s">
        <v>27</v>
      </c>
      <c r="D25" s="172">
        <v>-2118.5399999999991</v>
      </c>
      <c r="E25" s="242">
        <v>154925.85</v>
      </c>
      <c r="F25" s="91"/>
    </row>
    <row r="26" spans="2:7">
      <c r="B26" s="28" t="s">
        <v>28</v>
      </c>
      <c r="C26" s="29" t="s">
        <v>29</v>
      </c>
      <c r="D26" s="174">
        <v>8573.02</v>
      </c>
      <c r="E26" s="243">
        <v>168089.4</v>
      </c>
      <c r="F26" s="91"/>
    </row>
    <row r="27" spans="2:7">
      <c r="B27" s="30" t="s">
        <v>6</v>
      </c>
      <c r="C27" s="16" t="s">
        <v>30</v>
      </c>
      <c r="D27" s="175">
        <v>8138.73</v>
      </c>
      <c r="E27" s="244">
        <v>168089.4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434.29</v>
      </c>
      <c r="E29" s="244"/>
    </row>
    <row r="30" spans="2:7">
      <c r="B30" s="28" t="s">
        <v>33</v>
      </c>
      <c r="C30" s="32" t="s">
        <v>34</v>
      </c>
      <c r="D30" s="174">
        <v>10691.56</v>
      </c>
      <c r="E30" s="243">
        <v>13163.55</v>
      </c>
    </row>
    <row r="31" spans="2:7">
      <c r="B31" s="30" t="s">
        <v>6</v>
      </c>
      <c r="C31" s="16" t="s">
        <v>35</v>
      </c>
      <c r="D31" s="175">
        <v>426.83</v>
      </c>
      <c r="E31" s="244">
        <v>11185.66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145.68</v>
      </c>
      <c r="E33" s="244">
        <v>103.98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980.38</v>
      </c>
      <c r="E35" s="244">
        <v>1650.36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9138.67</v>
      </c>
      <c r="E37" s="244">
        <v>223.55</v>
      </c>
      <c r="F37" s="91"/>
    </row>
    <row r="38" spans="2:6">
      <c r="B38" s="25" t="s">
        <v>45</v>
      </c>
      <c r="C38" s="26" t="s">
        <v>46</v>
      </c>
      <c r="D38" s="172">
        <v>-2670.05</v>
      </c>
      <c r="E38" s="27">
        <v>8392.59</v>
      </c>
    </row>
    <row r="39" spans="2:6" ht="13.5" thickBot="1">
      <c r="B39" s="35" t="s">
        <v>47</v>
      </c>
      <c r="C39" s="36" t="s">
        <v>48</v>
      </c>
      <c r="D39" s="176">
        <v>113021.93000000001</v>
      </c>
      <c r="E39" s="228">
        <f>E24+E25+E38</f>
        <v>288675.64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451.53699999999998</v>
      </c>
      <c r="E44" s="80">
        <v>485.73</v>
      </c>
    </row>
    <row r="45" spans="2:6" ht="13.5" thickBot="1">
      <c r="B45" s="47" t="s">
        <v>8</v>
      </c>
      <c r="C45" s="88" t="s">
        <v>53</v>
      </c>
      <c r="D45" s="190">
        <v>443.11900000000003</v>
      </c>
      <c r="E45" s="81">
        <v>1076.9469999999999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260.91000000000003</v>
      </c>
      <c r="E47" s="92">
        <v>258.08</v>
      </c>
    </row>
    <row r="48" spans="2:6">
      <c r="B48" s="45" t="s">
        <v>8</v>
      </c>
      <c r="C48" s="87" t="s">
        <v>55</v>
      </c>
      <c r="D48" s="189">
        <v>251.68</v>
      </c>
      <c r="E48" s="247">
        <v>254.25</v>
      </c>
    </row>
    <row r="49" spans="2:5">
      <c r="B49" s="45" t="s">
        <v>10</v>
      </c>
      <c r="C49" s="87" t="s">
        <v>56</v>
      </c>
      <c r="D49" s="189">
        <v>270.75</v>
      </c>
      <c r="E49" s="247">
        <v>268.20999999999998</v>
      </c>
    </row>
    <row r="50" spans="2:5" ht="13.5" thickBot="1">
      <c r="B50" s="47" t="s">
        <v>12</v>
      </c>
      <c r="C50" s="88" t="s">
        <v>53</v>
      </c>
      <c r="D50" s="190">
        <v>255.06</v>
      </c>
      <c r="E50" s="93">
        <v>268.05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288675.64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288675.64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288675.64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288675.64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2" bottom="0.56999999999999995" header="0.5" footer="0.5"/>
  <pageSetup paperSize="9" scale="7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159390.24</v>
      </c>
      <c r="E9" s="27">
        <f>E10+E11+E12+E13</f>
        <v>528259.51</v>
      </c>
    </row>
    <row r="10" spans="2:5">
      <c r="B10" s="15" t="s">
        <v>6</v>
      </c>
      <c r="C10" s="159" t="s">
        <v>7</v>
      </c>
      <c r="D10" s="17">
        <v>159390.24</v>
      </c>
      <c r="E10" s="31">
        <v>528259.51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159390.24</v>
      </c>
      <c r="E20" s="141">
        <f>E9-E16</f>
        <v>528259.51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113028.47</v>
      </c>
      <c r="E24" s="27">
        <f>D20</f>
        <v>159390.24</v>
      </c>
    </row>
    <row r="25" spans="2:7">
      <c r="B25" s="25" t="s">
        <v>26</v>
      </c>
      <c r="C25" s="26" t="s">
        <v>27</v>
      </c>
      <c r="D25" s="172">
        <v>4818.1899999999987</v>
      </c>
      <c r="E25" s="242">
        <v>363500.99</v>
      </c>
      <c r="F25" s="91"/>
    </row>
    <row r="26" spans="2:7">
      <c r="B26" s="28" t="s">
        <v>28</v>
      </c>
      <c r="C26" s="29" t="s">
        <v>29</v>
      </c>
      <c r="D26" s="174">
        <v>12833.39</v>
      </c>
      <c r="E26" s="243">
        <v>538716.54</v>
      </c>
    </row>
    <row r="27" spans="2:7">
      <c r="B27" s="30" t="s">
        <v>6</v>
      </c>
      <c r="C27" s="16" t="s">
        <v>30</v>
      </c>
      <c r="D27" s="175">
        <v>12833.39</v>
      </c>
      <c r="E27" s="244">
        <v>144270.48000000001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394446.06</v>
      </c>
    </row>
    <row r="30" spans="2:7">
      <c r="B30" s="28" t="s">
        <v>33</v>
      </c>
      <c r="C30" s="32" t="s">
        <v>34</v>
      </c>
      <c r="D30" s="174">
        <v>8015.2000000000007</v>
      </c>
      <c r="E30" s="243">
        <v>175215.55</v>
      </c>
    </row>
    <row r="31" spans="2:7">
      <c r="B31" s="30" t="s">
        <v>6</v>
      </c>
      <c r="C31" s="16" t="s">
        <v>35</v>
      </c>
      <c r="D31" s="175">
        <v>846.86</v>
      </c>
      <c r="E31" s="244">
        <v>1229.5999999999999</v>
      </c>
    </row>
    <row r="32" spans="2:7">
      <c r="B32" s="30" t="s">
        <v>8</v>
      </c>
      <c r="C32" s="16" t="s">
        <v>36</v>
      </c>
      <c r="D32" s="175"/>
      <c r="E32" s="244"/>
    </row>
    <row r="33" spans="2:7">
      <c r="B33" s="30" t="s">
        <v>10</v>
      </c>
      <c r="C33" s="16" t="s">
        <v>37</v>
      </c>
      <c r="D33" s="175">
        <v>189.3</v>
      </c>
      <c r="E33" s="244">
        <v>415.19</v>
      </c>
    </row>
    <row r="34" spans="2:7">
      <c r="B34" s="30" t="s">
        <v>12</v>
      </c>
      <c r="C34" s="16" t="s">
        <v>38</v>
      </c>
      <c r="D34" s="175"/>
      <c r="E34" s="244"/>
    </row>
    <row r="35" spans="2:7" ht="25.5">
      <c r="B35" s="30" t="s">
        <v>39</v>
      </c>
      <c r="C35" s="16" t="s">
        <v>40</v>
      </c>
      <c r="D35" s="175">
        <v>955.03</v>
      </c>
      <c r="E35" s="244">
        <v>2917.72</v>
      </c>
    </row>
    <row r="36" spans="2:7">
      <c r="B36" s="30" t="s">
        <v>41</v>
      </c>
      <c r="C36" s="16" t="s">
        <v>42</v>
      </c>
      <c r="D36" s="175"/>
      <c r="E36" s="244"/>
    </row>
    <row r="37" spans="2:7" ht="13.5" thickBot="1">
      <c r="B37" s="33" t="s">
        <v>43</v>
      </c>
      <c r="C37" s="34" t="s">
        <v>44</v>
      </c>
      <c r="D37" s="175">
        <v>6024.01</v>
      </c>
      <c r="E37" s="244">
        <v>170653.04</v>
      </c>
      <c r="F37" s="91"/>
    </row>
    <row r="38" spans="2:7">
      <c r="B38" s="25" t="s">
        <v>45</v>
      </c>
      <c r="C38" s="26" t="s">
        <v>46</v>
      </c>
      <c r="D38" s="172">
        <v>1437.17</v>
      </c>
      <c r="E38" s="27">
        <v>5368.28</v>
      </c>
      <c r="G38" s="158"/>
    </row>
    <row r="39" spans="2:7" ht="13.5" thickBot="1">
      <c r="B39" s="35" t="s">
        <v>47</v>
      </c>
      <c r="C39" s="36" t="s">
        <v>48</v>
      </c>
      <c r="D39" s="176">
        <v>119283.83</v>
      </c>
      <c r="E39" s="228">
        <f>E24+E25+E38</f>
        <v>528259.51</v>
      </c>
      <c r="F39" s="170"/>
    </row>
    <row r="40" spans="2:7" ht="13.5" thickBot="1">
      <c r="B40" s="37"/>
      <c r="C40" s="38"/>
      <c r="D40" s="186"/>
      <c r="E40" s="39"/>
    </row>
    <row r="41" spans="2:7" ht="16.5" thickBot="1">
      <c r="B41" s="5"/>
      <c r="C41" s="40" t="s">
        <v>49</v>
      </c>
      <c r="D41" s="187"/>
      <c r="E41" s="8"/>
    </row>
    <row r="42" spans="2:7" ht="13.5" thickBot="1">
      <c r="B42" s="9"/>
      <c r="C42" s="41" t="s">
        <v>50</v>
      </c>
      <c r="D42" s="168" t="s">
        <v>221</v>
      </c>
      <c r="E42" s="82" t="s">
        <v>195</v>
      </c>
    </row>
    <row r="43" spans="2:7">
      <c r="B43" s="42" t="s">
        <v>28</v>
      </c>
      <c r="C43" s="86" t="s">
        <v>51</v>
      </c>
      <c r="D43" s="188"/>
      <c r="E43" s="79"/>
    </row>
    <row r="44" spans="2:7">
      <c r="B44" s="45" t="s">
        <v>6</v>
      </c>
      <c r="C44" s="87" t="s">
        <v>52</v>
      </c>
      <c r="D44" s="189">
        <v>460.90800000000002</v>
      </c>
      <c r="E44" s="80">
        <v>633.43100000000004</v>
      </c>
    </row>
    <row r="45" spans="2:7" ht="13.5" thickBot="1">
      <c r="B45" s="47" t="s">
        <v>8</v>
      </c>
      <c r="C45" s="88" t="s">
        <v>53</v>
      </c>
      <c r="D45" s="190">
        <v>480.11200000000002</v>
      </c>
      <c r="E45" s="81">
        <v>2069.6579999999999</v>
      </c>
    </row>
    <row r="46" spans="2:7">
      <c r="B46" s="42" t="s">
        <v>33</v>
      </c>
      <c r="C46" s="86" t="s">
        <v>54</v>
      </c>
      <c r="D46" s="191"/>
      <c r="E46" s="83"/>
    </row>
    <row r="47" spans="2:7">
      <c r="B47" s="45" t="s">
        <v>6</v>
      </c>
      <c r="C47" s="87" t="s">
        <v>52</v>
      </c>
      <c r="D47" s="189">
        <v>245.23</v>
      </c>
      <c r="E47" s="92">
        <v>251.63</v>
      </c>
    </row>
    <row r="48" spans="2:7">
      <c r="B48" s="45" t="s">
        <v>8</v>
      </c>
      <c r="C48" s="87" t="s">
        <v>55</v>
      </c>
      <c r="D48" s="189">
        <v>245.18</v>
      </c>
      <c r="E48" s="247">
        <v>251.61</v>
      </c>
    </row>
    <row r="49" spans="2:5">
      <c r="B49" s="45" t="s">
        <v>10</v>
      </c>
      <c r="C49" s="87" t="s">
        <v>56</v>
      </c>
      <c r="D49" s="189">
        <v>248.78</v>
      </c>
      <c r="E49" s="247">
        <v>255.28</v>
      </c>
    </row>
    <row r="50" spans="2:5" ht="13.5" thickBot="1">
      <c r="B50" s="47" t="s">
        <v>12</v>
      </c>
      <c r="C50" s="88" t="s">
        <v>53</v>
      </c>
      <c r="D50" s="190">
        <v>248.45</v>
      </c>
      <c r="E50" s="93">
        <v>255.24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528259.51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528259.51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528259.51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D54</f>
        <v>528259.51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139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28512.97</v>
      </c>
      <c r="E9" s="27">
        <f>E10+E11+E12+E13</f>
        <v>193350.26</v>
      </c>
    </row>
    <row r="10" spans="2:5">
      <c r="B10" s="15" t="s">
        <v>6</v>
      </c>
      <c r="C10" s="159" t="s">
        <v>7</v>
      </c>
      <c r="D10" s="17">
        <v>28512.97</v>
      </c>
      <c r="E10" s="31">
        <v>193350.26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28512.97</v>
      </c>
      <c r="E20" s="141">
        <f>E9-E16</f>
        <v>193350.26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4135.38</v>
      </c>
      <c r="E24" s="27">
        <f>D20</f>
        <v>28512.97</v>
      </c>
    </row>
    <row r="25" spans="2:7">
      <c r="B25" s="25" t="s">
        <v>26</v>
      </c>
      <c r="C25" s="26" t="s">
        <v>27</v>
      </c>
      <c r="D25" s="172">
        <v>3227.66</v>
      </c>
      <c r="E25" s="242">
        <v>168143.15</v>
      </c>
      <c r="F25" s="91"/>
    </row>
    <row r="26" spans="2:7">
      <c r="B26" s="28" t="s">
        <v>28</v>
      </c>
      <c r="C26" s="29" t="s">
        <v>29</v>
      </c>
      <c r="D26" s="174">
        <v>3864.31</v>
      </c>
      <c r="E26" s="243">
        <v>169466.72</v>
      </c>
      <c r="F26" s="91"/>
    </row>
    <row r="27" spans="2:7">
      <c r="B27" s="30" t="s">
        <v>6</v>
      </c>
      <c r="C27" s="16" t="s">
        <v>30</v>
      </c>
      <c r="D27" s="175">
        <v>850.67</v>
      </c>
      <c r="E27" s="244">
        <v>169466.72</v>
      </c>
      <c r="F27" s="91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3013.64</v>
      </c>
      <c r="E29" s="244"/>
    </row>
    <row r="30" spans="2:7">
      <c r="B30" s="28" t="s">
        <v>33</v>
      </c>
      <c r="C30" s="32" t="s">
        <v>34</v>
      </c>
      <c r="D30" s="174">
        <v>636.65</v>
      </c>
      <c r="E30" s="243">
        <v>1323.5700000000002</v>
      </c>
    </row>
    <row r="31" spans="2:7">
      <c r="B31" s="30" t="s">
        <v>6</v>
      </c>
      <c r="C31" s="16" t="s">
        <v>35</v>
      </c>
      <c r="D31" s="175">
        <v>502.05</v>
      </c>
      <c r="E31" s="244">
        <v>179.07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64.08</v>
      </c>
      <c r="E33" s="244">
        <v>78.61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70.52</v>
      </c>
      <c r="E35" s="244">
        <v>1065.8900000000001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-19.45</v>
      </c>
      <c r="E38" s="27">
        <v>-3305.86</v>
      </c>
    </row>
    <row r="39" spans="2:6" ht="13.5" thickBot="1">
      <c r="B39" s="35" t="s">
        <v>47</v>
      </c>
      <c r="C39" s="36" t="s">
        <v>48</v>
      </c>
      <c r="D39" s="176">
        <v>7343.59</v>
      </c>
      <c r="E39" s="228">
        <f>E24+E25+E38</f>
        <v>193350.26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17.768999999999998</v>
      </c>
      <c r="E44" s="80">
        <v>110.967</v>
      </c>
    </row>
    <row r="45" spans="2:6" ht="13.5" thickBot="1">
      <c r="B45" s="47" t="s">
        <v>8</v>
      </c>
      <c r="C45" s="88" t="s">
        <v>53</v>
      </c>
      <c r="D45" s="190">
        <v>30.936</v>
      </c>
      <c r="E45" s="81">
        <v>766.98900000000003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232.73</v>
      </c>
      <c r="E47" s="92">
        <v>256.95</v>
      </c>
    </row>
    <row r="48" spans="2:6">
      <c r="B48" s="45" t="s">
        <v>8</v>
      </c>
      <c r="C48" s="87" t="s">
        <v>55</v>
      </c>
      <c r="D48" s="189">
        <v>225.92</v>
      </c>
      <c r="E48" s="247">
        <v>247.66</v>
      </c>
    </row>
    <row r="49" spans="2:5">
      <c r="B49" s="45" t="s">
        <v>10</v>
      </c>
      <c r="C49" s="87" t="s">
        <v>56</v>
      </c>
      <c r="D49" s="189">
        <v>248.25</v>
      </c>
      <c r="E49" s="247">
        <v>263.37</v>
      </c>
    </row>
    <row r="50" spans="2:5" ht="13.5" thickBot="1">
      <c r="B50" s="47" t="s">
        <v>12</v>
      </c>
      <c r="C50" s="88" t="s">
        <v>53</v>
      </c>
      <c r="D50" s="190">
        <v>237.38</v>
      </c>
      <c r="E50" s="93">
        <v>252.09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193350.26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193350.26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193350.26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193350.26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9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199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</f>
        <v>17665.53</v>
      </c>
    </row>
    <row r="10" spans="2:5">
      <c r="B10" s="15" t="s">
        <v>6</v>
      </c>
      <c r="C10" s="159" t="s">
        <v>7</v>
      </c>
      <c r="D10" s="17"/>
      <c r="E10" s="31">
        <v>17665.53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E10</f>
        <v>17665.53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99"/>
      <c r="E24" s="27"/>
    </row>
    <row r="25" spans="2:7">
      <c r="B25" s="25" t="s">
        <v>26</v>
      </c>
      <c r="C25" s="26" t="s">
        <v>27</v>
      </c>
      <c r="D25" s="199"/>
      <c r="E25" s="242">
        <v>17999.419999999998</v>
      </c>
      <c r="F25" s="158"/>
    </row>
    <row r="26" spans="2:7">
      <c r="B26" s="28" t="s">
        <v>28</v>
      </c>
      <c r="C26" s="29" t="s">
        <v>29</v>
      </c>
      <c r="D26" s="200"/>
      <c r="E26" s="243">
        <v>18000</v>
      </c>
    </row>
    <row r="27" spans="2:7">
      <c r="B27" s="30" t="s">
        <v>6</v>
      </c>
      <c r="C27" s="16" t="s">
        <v>30</v>
      </c>
      <c r="D27" s="201"/>
      <c r="E27" s="244">
        <v>18000</v>
      </c>
    </row>
    <row r="28" spans="2:7">
      <c r="B28" s="30" t="s">
        <v>8</v>
      </c>
      <c r="C28" s="16" t="s">
        <v>31</v>
      </c>
      <c r="D28" s="201"/>
      <c r="E28" s="244"/>
    </row>
    <row r="29" spans="2:7">
      <c r="B29" s="30" t="s">
        <v>10</v>
      </c>
      <c r="C29" s="16" t="s">
        <v>32</v>
      </c>
      <c r="D29" s="201"/>
      <c r="E29" s="244"/>
    </row>
    <row r="30" spans="2:7">
      <c r="B30" s="28" t="s">
        <v>33</v>
      </c>
      <c r="C30" s="32" t="s">
        <v>34</v>
      </c>
      <c r="D30" s="200"/>
      <c r="E30" s="243">
        <v>0.57999999999999996</v>
      </c>
    </row>
    <row r="31" spans="2:7">
      <c r="B31" s="30" t="s">
        <v>6</v>
      </c>
      <c r="C31" s="16" t="s">
        <v>35</v>
      </c>
      <c r="D31" s="201"/>
      <c r="E31" s="244"/>
    </row>
    <row r="32" spans="2:7">
      <c r="B32" s="30" t="s">
        <v>8</v>
      </c>
      <c r="C32" s="16" t="s">
        <v>36</v>
      </c>
      <c r="D32" s="201"/>
      <c r="E32" s="244"/>
    </row>
    <row r="33" spans="2:6">
      <c r="B33" s="30" t="s">
        <v>10</v>
      </c>
      <c r="C33" s="16" t="s">
        <v>37</v>
      </c>
      <c r="D33" s="201"/>
      <c r="E33" s="244">
        <v>0.57999999999999996</v>
      </c>
    </row>
    <row r="34" spans="2:6">
      <c r="B34" s="30" t="s">
        <v>12</v>
      </c>
      <c r="C34" s="16" t="s">
        <v>38</v>
      </c>
      <c r="D34" s="201"/>
      <c r="E34" s="244"/>
    </row>
    <row r="35" spans="2:6" ht="25.5">
      <c r="B35" s="30" t="s">
        <v>39</v>
      </c>
      <c r="C35" s="16" t="s">
        <v>40</v>
      </c>
      <c r="D35" s="201"/>
      <c r="E35" s="244"/>
    </row>
    <row r="36" spans="2:6">
      <c r="B36" s="30" t="s">
        <v>41</v>
      </c>
      <c r="C36" s="16" t="s">
        <v>42</v>
      </c>
      <c r="D36" s="201"/>
      <c r="E36" s="244"/>
    </row>
    <row r="37" spans="2:6" ht="13.5" thickBot="1">
      <c r="B37" s="33" t="s">
        <v>43</v>
      </c>
      <c r="C37" s="34" t="s">
        <v>44</v>
      </c>
      <c r="D37" s="201"/>
      <c r="E37" s="244"/>
    </row>
    <row r="38" spans="2:6">
      <c r="B38" s="25" t="s">
        <v>45</v>
      </c>
      <c r="C38" s="26" t="s">
        <v>46</v>
      </c>
      <c r="D38" s="199"/>
      <c r="E38" s="27">
        <v>-333.89</v>
      </c>
    </row>
    <row r="39" spans="2:6" ht="13.5" thickBot="1">
      <c r="B39" s="35" t="s">
        <v>47</v>
      </c>
      <c r="C39" s="36" t="s">
        <v>48</v>
      </c>
      <c r="D39" s="202"/>
      <c r="E39" s="228">
        <f>E24+E25+E38</f>
        <v>17665.53</v>
      </c>
      <c r="F39" s="220"/>
    </row>
    <row r="40" spans="2:6" ht="13.5" thickBot="1">
      <c r="B40" s="37"/>
      <c r="C40" s="38"/>
      <c r="D40" s="192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203"/>
      <c r="E44" s="80"/>
    </row>
    <row r="45" spans="2:6" ht="13.5" thickBot="1">
      <c r="B45" s="47" t="s">
        <v>8</v>
      </c>
      <c r="C45" s="88" t="s">
        <v>53</v>
      </c>
      <c r="D45" s="204"/>
      <c r="E45" s="81">
        <v>124.607</v>
      </c>
    </row>
    <row r="46" spans="2:6">
      <c r="B46" s="42" t="s">
        <v>33</v>
      </c>
      <c r="C46" s="86" t="s">
        <v>54</v>
      </c>
      <c r="D46" s="205"/>
      <c r="E46" s="83"/>
    </row>
    <row r="47" spans="2:6">
      <c r="B47" s="45" t="s">
        <v>6</v>
      </c>
      <c r="C47" s="87" t="s">
        <v>52</v>
      </c>
      <c r="D47" s="203"/>
      <c r="E47" s="92"/>
    </row>
    <row r="48" spans="2:6">
      <c r="B48" s="45" t="s">
        <v>8</v>
      </c>
      <c r="C48" s="87" t="s">
        <v>55</v>
      </c>
      <c r="D48" s="203"/>
      <c r="E48" s="247">
        <v>138.65</v>
      </c>
    </row>
    <row r="49" spans="2:5">
      <c r="B49" s="45" t="s">
        <v>10</v>
      </c>
      <c r="C49" s="87" t="s">
        <v>56</v>
      </c>
      <c r="D49" s="203"/>
      <c r="E49" s="247">
        <v>153.53</v>
      </c>
    </row>
    <row r="50" spans="2:5" ht="13.5" thickBot="1">
      <c r="B50" s="47" t="s">
        <v>12</v>
      </c>
      <c r="C50" s="88" t="s">
        <v>53</v>
      </c>
      <c r="D50" s="204"/>
      <c r="E50" s="81">
        <v>141.77000000000001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17665.53</v>
      </c>
      <c r="E54" s="56">
        <f>E60</f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17665.53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17665.53</v>
      </c>
      <c r="E71" s="75">
        <f>D71/E39</f>
        <v>1</v>
      </c>
    </row>
    <row r="72" spans="2:5">
      <c r="B72" s="45" t="s">
        <v>6</v>
      </c>
      <c r="C72" s="46" t="s">
        <v>88</v>
      </c>
      <c r="D72" s="61">
        <f>D71</f>
        <v>17665.53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B1:G78"/>
  <sheetViews>
    <sheetView topLeftCell="A28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173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</f>
        <v>19205.3</v>
      </c>
      <c r="E9" s="27">
        <f>E10</f>
        <v>20396.8</v>
      </c>
    </row>
    <row r="10" spans="2:5">
      <c r="B10" s="15" t="s">
        <v>6</v>
      </c>
      <c r="C10" s="159" t="s">
        <v>7</v>
      </c>
      <c r="D10" s="17">
        <v>19205.3</v>
      </c>
      <c r="E10" s="31">
        <v>20396.8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D10</f>
        <v>19205.3</v>
      </c>
      <c r="E20" s="141">
        <f>E10</f>
        <v>20396.8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99"/>
      <c r="E24" s="27">
        <f>D20</f>
        <v>19205.3</v>
      </c>
    </row>
    <row r="25" spans="2:7">
      <c r="B25" s="25" t="s">
        <v>26</v>
      </c>
      <c r="C25" s="26" t="s">
        <v>27</v>
      </c>
      <c r="D25" s="199"/>
      <c r="E25" s="242">
        <v>1740.47</v>
      </c>
      <c r="F25" s="158"/>
    </row>
    <row r="26" spans="2:7">
      <c r="B26" s="28" t="s">
        <v>28</v>
      </c>
      <c r="C26" s="29" t="s">
        <v>29</v>
      </c>
      <c r="D26" s="200"/>
      <c r="E26" s="243">
        <v>1890.25</v>
      </c>
    </row>
    <row r="27" spans="2:7">
      <c r="B27" s="30" t="s">
        <v>6</v>
      </c>
      <c r="C27" s="16" t="s">
        <v>30</v>
      </c>
      <c r="D27" s="201"/>
      <c r="E27" s="244">
        <v>1294.49</v>
      </c>
    </row>
    <row r="28" spans="2:7">
      <c r="B28" s="30" t="s">
        <v>8</v>
      </c>
      <c r="C28" s="16" t="s">
        <v>31</v>
      </c>
      <c r="D28" s="201"/>
      <c r="E28" s="244"/>
    </row>
    <row r="29" spans="2:7">
      <c r="B29" s="30" t="s">
        <v>10</v>
      </c>
      <c r="C29" s="16" t="s">
        <v>32</v>
      </c>
      <c r="D29" s="201"/>
      <c r="E29" s="244">
        <v>595.76</v>
      </c>
      <c r="F29" s="158"/>
    </row>
    <row r="30" spans="2:7">
      <c r="B30" s="28" t="s">
        <v>33</v>
      </c>
      <c r="C30" s="32" t="s">
        <v>34</v>
      </c>
      <c r="D30" s="200"/>
      <c r="E30" s="243">
        <v>149.78</v>
      </c>
    </row>
    <row r="31" spans="2:7">
      <c r="B31" s="30" t="s">
        <v>6</v>
      </c>
      <c r="C31" s="16" t="s">
        <v>35</v>
      </c>
      <c r="D31" s="201"/>
      <c r="E31" s="244"/>
    </row>
    <row r="32" spans="2:7">
      <c r="B32" s="30" t="s">
        <v>8</v>
      </c>
      <c r="C32" s="16" t="s">
        <v>36</v>
      </c>
      <c r="D32" s="201"/>
      <c r="E32" s="244"/>
    </row>
    <row r="33" spans="2:6">
      <c r="B33" s="30" t="s">
        <v>10</v>
      </c>
      <c r="C33" s="16" t="s">
        <v>37</v>
      </c>
      <c r="D33" s="201"/>
      <c r="E33" s="244"/>
    </row>
    <row r="34" spans="2:6">
      <c r="B34" s="30" t="s">
        <v>12</v>
      </c>
      <c r="C34" s="16" t="s">
        <v>38</v>
      </c>
      <c r="D34" s="201"/>
      <c r="E34" s="244"/>
    </row>
    <row r="35" spans="2:6" ht="25.5">
      <c r="B35" s="30" t="s">
        <v>39</v>
      </c>
      <c r="C35" s="16" t="s">
        <v>40</v>
      </c>
      <c r="D35" s="201"/>
      <c r="E35" s="244">
        <v>149.78</v>
      </c>
    </row>
    <row r="36" spans="2:6">
      <c r="B36" s="30" t="s">
        <v>41</v>
      </c>
      <c r="C36" s="16" t="s">
        <v>42</v>
      </c>
      <c r="D36" s="201"/>
      <c r="E36" s="244"/>
    </row>
    <row r="37" spans="2:6" ht="13.5" thickBot="1">
      <c r="B37" s="33" t="s">
        <v>43</v>
      </c>
      <c r="C37" s="34" t="s">
        <v>44</v>
      </c>
      <c r="D37" s="201"/>
      <c r="E37" s="244"/>
    </row>
    <row r="38" spans="2:6">
      <c r="B38" s="25" t="s">
        <v>45</v>
      </c>
      <c r="C38" s="26" t="s">
        <v>46</v>
      </c>
      <c r="D38" s="199"/>
      <c r="E38" s="27">
        <v>-548.97</v>
      </c>
    </row>
    <row r="39" spans="2:6" ht="13.5" thickBot="1">
      <c r="B39" s="35" t="s">
        <v>47</v>
      </c>
      <c r="C39" s="36" t="s">
        <v>48</v>
      </c>
      <c r="D39" s="202"/>
      <c r="E39" s="228">
        <f>E24+E25+E38</f>
        <v>20396.8</v>
      </c>
      <c r="F39" s="220"/>
    </row>
    <row r="40" spans="2:6" ht="13.5" thickBot="1">
      <c r="B40" s="37"/>
      <c r="C40" s="38"/>
      <c r="D40" s="192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203"/>
      <c r="E44" s="80">
        <v>780.38599999999997</v>
      </c>
    </row>
    <row r="45" spans="2:6" ht="13.5" thickBot="1">
      <c r="B45" s="47" t="s">
        <v>8</v>
      </c>
      <c r="C45" s="88" t="s">
        <v>53</v>
      </c>
      <c r="D45" s="204"/>
      <c r="E45" s="81">
        <v>852.70899999999995</v>
      </c>
    </row>
    <row r="46" spans="2:6">
      <c r="B46" s="42" t="s">
        <v>33</v>
      </c>
      <c r="C46" s="86" t="s">
        <v>54</v>
      </c>
      <c r="D46" s="205"/>
      <c r="E46" s="83"/>
    </row>
    <row r="47" spans="2:6">
      <c r="B47" s="45" t="s">
        <v>6</v>
      </c>
      <c r="C47" s="87" t="s">
        <v>52</v>
      </c>
      <c r="D47" s="203"/>
      <c r="E47" s="92">
        <v>24.61</v>
      </c>
    </row>
    <row r="48" spans="2:6">
      <c r="B48" s="45" t="s">
        <v>8</v>
      </c>
      <c r="C48" s="87" t="s">
        <v>55</v>
      </c>
      <c r="D48" s="203"/>
      <c r="E48" s="247">
        <v>22.93</v>
      </c>
    </row>
    <row r="49" spans="2:5">
      <c r="B49" s="45" t="s">
        <v>10</v>
      </c>
      <c r="C49" s="87" t="s">
        <v>56</v>
      </c>
      <c r="D49" s="203"/>
      <c r="E49" s="247">
        <v>25.4</v>
      </c>
    </row>
    <row r="50" spans="2:5" ht="13.5" thickBot="1">
      <c r="B50" s="47" t="s">
        <v>12</v>
      </c>
      <c r="C50" s="88" t="s">
        <v>53</v>
      </c>
      <c r="D50" s="204"/>
      <c r="E50" s="93">
        <v>23.92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20396.8</v>
      </c>
      <c r="E54" s="56">
        <f>E60</f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20396.8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20396.8</v>
      </c>
      <c r="E71" s="75">
        <f>D71/E39</f>
        <v>1</v>
      </c>
    </row>
    <row r="72" spans="2:5">
      <c r="B72" s="45" t="s">
        <v>6</v>
      </c>
      <c r="C72" s="46" t="s">
        <v>88</v>
      </c>
      <c r="D72" s="61">
        <f>D71</f>
        <v>20396.8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171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</f>
        <v>981.82</v>
      </c>
      <c r="E9" s="27">
        <f>E10</f>
        <v>1266.3900000000001</v>
      </c>
    </row>
    <row r="10" spans="2:5">
      <c r="B10" s="15" t="s">
        <v>6</v>
      </c>
      <c r="C10" s="159" t="s">
        <v>7</v>
      </c>
      <c r="D10" s="17">
        <v>981.82</v>
      </c>
      <c r="E10" s="31">
        <v>1266.3900000000001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v>981.82</v>
      </c>
      <c r="E20" s="141">
        <f>E10</f>
        <v>1266.3900000000001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61"/>
      <c r="E24" s="27">
        <f>D20</f>
        <v>981.82</v>
      </c>
    </row>
    <row r="25" spans="2:7">
      <c r="B25" s="25" t="s">
        <v>26</v>
      </c>
      <c r="C25" s="26" t="s">
        <v>27</v>
      </c>
      <c r="D25" s="161"/>
      <c r="E25" s="242">
        <v>269.31</v>
      </c>
      <c r="F25" s="91"/>
    </row>
    <row r="26" spans="2:7">
      <c r="B26" s="28" t="s">
        <v>28</v>
      </c>
      <c r="C26" s="29" t="s">
        <v>29</v>
      </c>
      <c r="D26" s="162"/>
      <c r="E26" s="243">
        <v>277.27</v>
      </c>
    </row>
    <row r="27" spans="2:7">
      <c r="B27" s="30" t="s">
        <v>6</v>
      </c>
      <c r="C27" s="16" t="s">
        <v>30</v>
      </c>
      <c r="D27" s="17"/>
      <c r="E27" s="244">
        <v>277.27</v>
      </c>
    </row>
    <row r="28" spans="2:7">
      <c r="B28" s="30" t="s">
        <v>8</v>
      </c>
      <c r="C28" s="16" t="s">
        <v>31</v>
      </c>
      <c r="D28" s="17"/>
      <c r="E28" s="244"/>
    </row>
    <row r="29" spans="2:7">
      <c r="B29" s="30" t="s">
        <v>10</v>
      </c>
      <c r="C29" s="16" t="s">
        <v>32</v>
      </c>
      <c r="D29" s="17"/>
      <c r="E29" s="244"/>
    </row>
    <row r="30" spans="2:7">
      <c r="B30" s="28" t="s">
        <v>33</v>
      </c>
      <c r="C30" s="32" t="s">
        <v>34</v>
      </c>
      <c r="D30" s="162"/>
      <c r="E30" s="243">
        <v>7.96</v>
      </c>
    </row>
    <row r="31" spans="2:7">
      <c r="B31" s="30" t="s">
        <v>6</v>
      </c>
      <c r="C31" s="16" t="s">
        <v>35</v>
      </c>
      <c r="D31" s="17"/>
      <c r="E31" s="244"/>
    </row>
    <row r="32" spans="2:7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/>
      <c r="E33" s="244">
        <v>7.0000000000000007E-2</v>
      </c>
    </row>
    <row r="34" spans="2:6">
      <c r="B34" s="30" t="s">
        <v>12</v>
      </c>
      <c r="C34" s="16" t="s">
        <v>38</v>
      </c>
      <c r="D34" s="17"/>
      <c r="E34" s="244"/>
    </row>
    <row r="35" spans="2:6" ht="25.5">
      <c r="B35" s="30" t="s">
        <v>39</v>
      </c>
      <c r="C35" s="16" t="s">
        <v>40</v>
      </c>
      <c r="D35" s="17"/>
      <c r="E35" s="244">
        <v>7.89</v>
      </c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7"/>
      <c r="E37" s="244"/>
    </row>
    <row r="38" spans="2:6">
      <c r="B38" s="25" t="s">
        <v>45</v>
      </c>
      <c r="C38" s="26" t="s">
        <v>46</v>
      </c>
      <c r="D38" s="161"/>
      <c r="E38" s="27">
        <v>15.26</v>
      </c>
    </row>
    <row r="39" spans="2:6" ht="13.5" thickBot="1">
      <c r="B39" s="35" t="s">
        <v>47</v>
      </c>
      <c r="C39" s="36" t="s">
        <v>48</v>
      </c>
      <c r="D39" s="163"/>
      <c r="E39" s="228">
        <f>E24+E25+E38</f>
        <v>1266.3900000000001</v>
      </c>
      <c r="F39" s="170"/>
    </row>
    <row r="40" spans="2:6" ht="13.5" thickBot="1">
      <c r="B40" s="37"/>
      <c r="C40" s="38"/>
      <c r="D40" s="2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1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>
      <c r="B44" s="45" t="s">
        <v>6</v>
      </c>
      <c r="C44" s="87" t="s">
        <v>52</v>
      </c>
      <c r="D44" s="164"/>
      <c r="E44" s="80">
        <v>121.063</v>
      </c>
    </row>
    <row r="45" spans="2:6" ht="13.5" thickBot="1">
      <c r="B45" s="47" t="s">
        <v>8</v>
      </c>
      <c r="C45" s="88" t="s">
        <v>53</v>
      </c>
      <c r="D45" s="165"/>
      <c r="E45" s="81">
        <v>155.768</v>
      </c>
    </row>
    <row r="46" spans="2:6">
      <c r="B46" s="42" t="s">
        <v>33</v>
      </c>
      <c r="C46" s="86" t="s">
        <v>54</v>
      </c>
      <c r="D46" s="223"/>
      <c r="E46" s="83"/>
    </row>
    <row r="47" spans="2:6">
      <c r="B47" s="45" t="s">
        <v>6</v>
      </c>
      <c r="C47" s="87" t="s">
        <v>52</v>
      </c>
      <c r="D47" s="164"/>
      <c r="E47" s="92">
        <v>8.11</v>
      </c>
    </row>
    <row r="48" spans="2:6">
      <c r="B48" s="45" t="s">
        <v>8</v>
      </c>
      <c r="C48" s="87" t="s">
        <v>55</v>
      </c>
      <c r="D48" s="164"/>
      <c r="E48" s="247">
        <v>7.12</v>
      </c>
    </row>
    <row r="49" spans="2:5">
      <c r="B49" s="45" t="s">
        <v>10</v>
      </c>
      <c r="C49" s="87" t="s">
        <v>56</v>
      </c>
      <c r="D49" s="164"/>
      <c r="E49" s="247">
        <v>8.1999999999999993</v>
      </c>
    </row>
    <row r="50" spans="2:5" ht="13.5" thickBot="1">
      <c r="B50" s="47" t="s">
        <v>12</v>
      </c>
      <c r="C50" s="88" t="s">
        <v>53</v>
      </c>
      <c r="D50" s="165"/>
      <c r="E50" s="93">
        <v>8.1300000000000008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1266.3900000000001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1266.3900000000001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1266.3900000000001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1266.3900000000001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34021630.920000002</v>
      </c>
      <c r="E9" s="27">
        <f>E10+E11+E12+E13</f>
        <v>35955221.849999994</v>
      </c>
    </row>
    <row r="10" spans="2:5">
      <c r="B10" s="15" t="s">
        <v>6</v>
      </c>
      <c r="C10" s="159" t="s">
        <v>7</v>
      </c>
      <c r="D10" s="17">
        <v>33679119.310000002</v>
      </c>
      <c r="E10" s="31">
        <v>35824202.549999997</v>
      </c>
    </row>
    <row r="11" spans="2:5">
      <c r="B11" s="15" t="s">
        <v>8</v>
      </c>
      <c r="C11" s="159" t="s">
        <v>9</v>
      </c>
      <c r="D11" s="17">
        <v>182.24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342329.37</v>
      </c>
      <c r="E13" s="31">
        <f>E14</f>
        <v>131019.3</v>
      </c>
    </row>
    <row r="14" spans="2:5">
      <c r="B14" s="15" t="s">
        <v>14</v>
      </c>
      <c r="C14" s="159" t="s">
        <v>15</v>
      </c>
      <c r="D14" s="17">
        <v>342329.37</v>
      </c>
      <c r="E14" s="31">
        <v>131019.3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63869.09</v>
      </c>
      <c r="E16" s="27">
        <f>E17+E18+E19</f>
        <v>85120.35</v>
      </c>
    </row>
    <row r="17" spans="2:5">
      <c r="B17" s="15" t="s">
        <v>6</v>
      </c>
      <c r="C17" s="159" t="s">
        <v>15</v>
      </c>
      <c r="D17" s="84">
        <v>63869.09</v>
      </c>
      <c r="E17" s="139">
        <v>85120.35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33957761.829999998</v>
      </c>
      <c r="E20" s="141">
        <f>E9-E16</f>
        <v>35870101.499999993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16925448.960000001</v>
      </c>
      <c r="E24" s="27">
        <f>D20</f>
        <v>33957761.829999998</v>
      </c>
    </row>
    <row r="25" spans="2:5">
      <c r="B25" s="25" t="s">
        <v>26</v>
      </c>
      <c r="C25" s="26" t="s">
        <v>27</v>
      </c>
      <c r="D25" s="172">
        <v>1709457.3400000008</v>
      </c>
      <c r="E25" s="242">
        <v>4012725.5700000003</v>
      </c>
    </row>
    <row r="26" spans="2:5">
      <c r="B26" s="28" t="s">
        <v>28</v>
      </c>
      <c r="C26" s="29" t="s">
        <v>29</v>
      </c>
      <c r="D26" s="174">
        <v>5713040.9700000007</v>
      </c>
      <c r="E26" s="243">
        <v>10354668.01</v>
      </c>
    </row>
    <row r="27" spans="2:5">
      <c r="B27" s="30" t="s">
        <v>6</v>
      </c>
      <c r="C27" s="16" t="s">
        <v>30</v>
      </c>
      <c r="D27" s="175">
        <v>3943233.1</v>
      </c>
      <c r="E27" s="244">
        <v>6317218.2599999998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1769807.87</v>
      </c>
      <c r="E29" s="244">
        <v>4037449.75</v>
      </c>
    </row>
    <row r="30" spans="2:5">
      <c r="B30" s="28" t="s">
        <v>33</v>
      </c>
      <c r="C30" s="32" t="s">
        <v>34</v>
      </c>
      <c r="D30" s="174">
        <v>4003583.63</v>
      </c>
      <c r="E30" s="243">
        <v>6341942.4399999995</v>
      </c>
    </row>
    <row r="31" spans="2:5">
      <c r="B31" s="30" t="s">
        <v>6</v>
      </c>
      <c r="C31" s="16" t="s">
        <v>35</v>
      </c>
      <c r="D31" s="175">
        <v>1985645.51</v>
      </c>
      <c r="E31" s="244">
        <v>2602823.7599999998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853002.67</v>
      </c>
      <c r="E33" s="244">
        <v>1097044.1400000001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1164935.45</v>
      </c>
      <c r="E37" s="244">
        <v>2642074.54</v>
      </c>
    </row>
    <row r="38" spans="2:6">
      <c r="B38" s="25" t="s">
        <v>45</v>
      </c>
      <c r="C38" s="26" t="s">
        <v>46</v>
      </c>
      <c r="D38" s="172">
        <v>2083949.17</v>
      </c>
      <c r="E38" s="27">
        <v>-2100385.9</v>
      </c>
    </row>
    <row r="39" spans="2:6" ht="13.5" thickBot="1">
      <c r="B39" s="35" t="s">
        <v>47</v>
      </c>
      <c r="C39" s="36" t="s">
        <v>48</v>
      </c>
      <c r="D39" s="176">
        <v>20718855.469999999</v>
      </c>
      <c r="E39" s="228">
        <f>E24+E25+E38</f>
        <v>35870101.5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1860693.8454</v>
      </c>
      <c r="E44" s="80">
        <v>2678704.88</v>
      </c>
    </row>
    <row r="45" spans="2:6" ht="13.5" thickBot="1">
      <c r="B45" s="47" t="s">
        <v>8</v>
      </c>
      <c r="C45" s="88" t="s">
        <v>53</v>
      </c>
      <c r="D45" s="190">
        <v>2034115.6421000001</v>
      </c>
      <c r="E45" s="81">
        <v>2991064.7850000001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9.0962999999999994</v>
      </c>
      <c r="E47" s="92">
        <v>12.6769</v>
      </c>
    </row>
    <row r="48" spans="2:6">
      <c r="B48" s="45" t="s">
        <v>8</v>
      </c>
      <c r="C48" s="87" t="s">
        <v>55</v>
      </c>
      <c r="D48" s="189">
        <v>9.0803999999999991</v>
      </c>
      <c r="E48" s="247">
        <v>11.745100000000001</v>
      </c>
    </row>
    <row r="49" spans="2:5">
      <c r="B49" s="45" t="s">
        <v>10</v>
      </c>
      <c r="C49" s="87" t="s">
        <v>56</v>
      </c>
      <c r="D49" s="189">
        <v>10.6496</v>
      </c>
      <c r="E49" s="247">
        <v>13.164099999999999</v>
      </c>
    </row>
    <row r="50" spans="2:5" ht="13.5" thickBot="1">
      <c r="B50" s="47" t="s">
        <v>12</v>
      </c>
      <c r="C50" s="88" t="s">
        <v>53</v>
      </c>
      <c r="D50" s="190">
        <v>10.185700000000001</v>
      </c>
      <c r="E50" s="93">
        <v>11.9924187800566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35824202.549999997</v>
      </c>
      <c r="E54" s="56">
        <f>E60+E65</f>
        <v>0.99872041204009443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35306458.219999999</v>
      </c>
      <c r="E60" s="66">
        <f>D60/E20</f>
        <v>0.98428654348803579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517744.33</v>
      </c>
      <c r="E65" s="62">
        <f>D65/E20</f>
        <v>1.4433868552058603E-2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131019.3</v>
      </c>
      <c r="E69" s="56">
        <f>D69/E20</f>
        <v>3.6526046629670127E-3</v>
      </c>
    </row>
    <row r="70" spans="2:5" ht="13.5" thickBot="1">
      <c r="B70" s="42" t="s">
        <v>84</v>
      </c>
      <c r="C70" s="43" t="s">
        <v>85</v>
      </c>
      <c r="D70" s="44">
        <f>E16</f>
        <v>85120.35</v>
      </c>
      <c r="E70" s="56">
        <f>D70/E20</f>
        <v>2.3730167030611839E-3</v>
      </c>
    </row>
    <row r="71" spans="2:5">
      <c r="B71" s="42" t="s">
        <v>86</v>
      </c>
      <c r="C71" s="43" t="s">
        <v>87</v>
      </c>
      <c r="D71" s="44">
        <f>D54+D69+D68-D70</f>
        <v>35870101.499999993</v>
      </c>
      <c r="E71" s="75">
        <f>E54+E69-E70</f>
        <v>1.0000000000000002</v>
      </c>
    </row>
    <row r="72" spans="2:5">
      <c r="B72" s="45" t="s">
        <v>6</v>
      </c>
      <c r="C72" s="46" t="s">
        <v>88</v>
      </c>
      <c r="D72" s="61">
        <f>D71</f>
        <v>35870101.499999993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19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213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</f>
        <v>97045.13</v>
      </c>
    </row>
    <row r="10" spans="2:5">
      <c r="B10" s="15" t="s">
        <v>6</v>
      </c>
      <c r="C10" s="159" t="s">
        <v>7</v>
      </c>
      <c r="D10" s="17"/>
      <c r="E10" s="31">
        <v>97045.13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E10</f>
        <v>97045.13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61"/>
      <c r="E24" s="27"/>
    </row>
    <row r="25" spans="2:7">
      <c r="B25" s="25" t="s">
        <v>26</v>
      </c>
      <c r="C25" s="26" t="s">
        <v>27</v>
      </c>
      <c r="D25" s="161"/>
      <c r="E25" s="242">
        <v>99180.98</v>
      </c>
      <c r="F25" s="91"/>
    </row>
    <row r="26" spans="2:7">
      <c r="B26" s="28" t="s">
        <v>28</v>
      </c>
      <c r="C26" s="29" t="s">
        <v>29</v>
      </c>
      <c r="D26" s="162"/>
      <c r="E26" s="243">
        <v>99691.99</v>
      </c>
    </row>
    <row r="27" spans="2:7">
      <c r="B27" s="30" t="s">
        <v>6</v>
      </c>
      <c r="C27" s="16" t="s">
        <v>30</v>
      </c>
      <c r="D27" s="17"/>
      <c r="E27" s="244">
        <v>74961.19</v>
      </c>
    </row>
    <row r="28" spans="2:7">
      <c r="B28" s="30" t="s">
        <v>8</v>
      </c>
      <c r="C28" s="16" t="s">
        <v>31</v>
      </c>
      <c r="D28" s="17"/>
      <c r="E28" s="244"/>
    </row>
    <row r="29" spans="2:7">
      <c r="B29" s="30" t="s">
        <v>10</v>
      </c>
      <c r="C29" s="16" t="s">
        <v>32</v>
      </c>
      <c r="D29" s="17"/>
      <c r="E29" s="244">
        <v>24730.799999999999</v>
      </c>
      <c r="F29" s="91"/>
    </row>
    <row r="30" spans="2:7">
      <c r="B30" s="28" t="s">
        <v>33</v>
      </c>
      <c r="C30" s="32" t="s">
        <v>34</v>
      </c>
      <c r="D30" s="162"/>
      <c r="E30" s="243">
        <v>511.01</v>
      </c>
    </row>
    <row r="31" spans="2:7">
      <c r="B31" s="30" t="s">
        <v>6</v>
      </c>
      <c r="C31" s="16" t="s">
        <v>35</v>
      </c>
      <c r="D31" s="17"/>
      <c r="E31" s="244"/>
    </row>
    <row r="32" spans="2:7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/>
      <c r="E33" s="244"/>
    </row>
    <row r="34" spans="2:6">
      <c r="B34" s="30" t="s">
        <v>12</v>
      </c>
      <c r="C34" s="16" t="s">
        <v>38</v>
      </c>
      <c r="D34" s="17"/>
      <c r="E34" s="244"/>
    </row>
    <row r="35" spans="2:6" ht="25.5">
      <c r="B35" s="30" t="s">
        <v>39</v>
      </c>
      <c r="C35" s="16" t="s">
        <v>40</v>
      </c>
      <c r="D35" s="17"/>
      <c r="E35" s="244">
        <v>511.01</v>
      </c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7"/>
      <c r="E37" s="244"/>
    </row>
    <row r="38" spans="2:6">
      <c r="B38" s="25" t="s">
        <v>45</v>
      </c>
      <c r="C38" s="26" t="s">
        <v>46</v>
      </c>
      <c r="D38" s="161"/>
      <c r="E38" s="27">
        <v>-2135.85</v>
      </c>
    </row>
    <row r="39" spans="2:6" ht="13.5" thickBot="1">
      <c r="B39" s="35" t="s">
        <v>47</v>
      </c>
      <c r="C39" s="36" t="s">
        <v>48</v>
      </c>
      <c r="D39" s="163"/>
      <c r="E39" s="228">
        <f>E24+E25+E38</f>
        <v>97045.12999999999</v>
      </c>
      <c r="F39" s="170"/>
    </row>
    <row r="40" spans="2:6" ht="13.5" thickBot="1">
      <c r="B40" s="37"/>
      <c r="C40" s="38"/>
      <c r="D40" s="2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1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>
      <c r="B44" s="45" t="s">
        <v>6</v>
      </c>
      <c r="C44" s="87" t="s">
        <v>52</v>
      </c>
      <c r="D44" s="164"/>
      <c r="E44" s="80"/>
    </row>
    <row r="45" spans="2:6" ht="13.5" thickBot="1">
      <c r="B45" s="47" t="s">
        <v>8</v>
      </c>
      <c r="C45" s="88" t="s">
        <v>53</v>
      </c>
      <c r="D45" s="165"/>
      <c r="E45" s="81">
        <v>5642.1589999999997</v>
      </c>
    </row>
    <row r="46" spans="2:6">
      <c r="B46" s="42" t="s">
        <v>33</v>
      </c>
      <c r="C46" s="86" t="s">
        <v>54</v>
      </c>
      <c r="D46" s="223"/>
      <c r="E46" s="83"/>
    </row>
    <row r="47" spans="2:6">
      <c r="B47" s="45" t="s">
        <v>6</v>
      </c>
      <c r="C47" s="87" t="s">
        <v>52</v>
      </c>
      <c r="D47" s="164"/>
      <c r="E47" s="92"/>
    </row>
    <row r="48" spans="2:6">
      <c r="B48" s="45" t="s">
        <v>8</v>
      </c>
      <c r="C48" s="87" t="s">
        <v>55</v>
      </c>
      <c r="D48" s="164"/>
      <c r="E48" s="247">
        <v>16.079999999999998</v>
      </c>
    </row>
    <row r="49" spans="2:5">
      <c r="B49" s="45" t="s">
        <v>10</v>
      </c>
      <c r="C49" s="87" t="s">
        <v>56</v>
      </c>
      <c r="D49" s="164"/>
      <c r="E49" s="247">
        <v>18</v>
      </c>
    </row>
    <row r="50" spans="2:5" ht="13.5" thickBot="1">
      <c r="B50" s="47" t="s">
        <v>12</v>
      </c>
      <c r="C50" s="88" t="s">
        <v>53</v>
      </c>
      <c r="D50" s="165"/>
      <c r="E50" s="93">
        <v>17.2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97045.13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97045.13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97045.13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97045.13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2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214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</f>
        <v>2261557.27</v>
      </c>
    </row>
    <row r="10" spans="2:5">
      <c r="B10" s="15" t="s">
        <v>6</v>
      </c>
      <c r="C10" s="159" t="s">
        <v>7</v>
      </c>
      <c r="D10" s="17"/>
      <c r="E10" s="31">
        <v>2261557.27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E10</f>
        <v>2261557.27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61"/>
      <c r="F24" s="27"/>
    </row>
    <row r="25" spans="2:7">
      <c r="B25" s="25" t="s">
        <v>26</v>
      </c>
      <c r="C25" s="26" t="s">
        <v>27</v>
      </c>
      <c r="D25" s="161"/>
      <c r="E25" s="242">
        <v>2202248.83</v>
      </c>
    </row>
    <row r="26" spans="2:7">
      <c r="B26" s="28" t="s">
        <v>28</v>
      </c>
      <c r="C26" s="29" t="s">
        <v>29</v>
      </c>
      <c r="D26" s="162"/>
      <c r="E26" s="243">
        <v>2257481.1</v>
      </c>
    </row>
    <row r="27" spans="2:7">
      <c r="B27" s="30" t="s">
        <v>6</v>
      </c>
      <c r="C27" s="16" t="s">
        <v>30</v>
      </c>
      <c r="D27" s="17"/>
      <c r="E27" s="244">
        <v>1660898.75</v>
      </c>
    </row>
    <row r="28" spans="2:7">
      <c r="B28" s="30" t="s">
        <v>8</v>
      </c>
      <c r="C28" s="16" t="s">
        <v>31</v>
      </c>
      <c r="D28" s="17"/>
      <c r="E28" s="244"/>
    </row>
    <row r="29" spans="2:7">
      <c r="B29" s="30" t="s">
        <v>10</v>
      </c>
      <c r="C29" s="16" t="s">
        <v>32</v>
      </c>
      <c r="D29" s="17"/>
      <c r="E29" s="244">
        <v>596582.35</v>
      </c>
    </row>
    <row r="30" spans="2:7">
      <c r="B30" s="28" t="s">
        <v>33</v>
      </c>
      <c r="C30" s="32" t="s">
        <v>34</v>
      </c>
      <c r="D30" s="162"/>
      <c r="E30" s="243">
        <v>55232.27</v>
      </c>
    </row>
    <row r="31" spans="2:7">
      <c r="B31" s="30" t="s">
        <v>6</v>
      </c>
      <c r="C31" s="16" t="s">
        <v>35</v>
      </c>
      <c r="D31" s="17"/>
      <c r="E31" s="244"/>
    </row>
    <row r="32" spans="2:7">
      <c r="B32" s="30" t="s">
        <v>8</v>
      </c>
      <c r="C32" s="16" t="s">
        <v>36</v>
      </c>
      <c r="D32" s="17"/>
      <c r="E32" s="244"/>
    </row>
    <row r="33" spans="2:6">
      <c r="B33" s="30" t="s">
        <v>10</v>
      </c>
      <c r="C33" s="16" t="s">
        <v>37</v>
      </c>
      <c r="D33" s="17"/>
      <c r="E33" s="244">
        <v>32.909999999999997</v>
      </c>
    </row>
    <row r="34" spans="2:6">
      <c r="B34" s="30" t="s">
        <v>12</v>
      </c>
      <c r="C34" s="16" t="s">
        <v>38</v>
      </c>
      <c r="D34" s="17"/>
      <c r="E34" s="244"/>
    </row>
    <row r="35" spans="2:6" ht="25.5">
      <c r="B35" s="30" t="s">
        <v>39</v>
      </c>
      <c r="C35" s="16" t="s">
        <v>40</v>
      </c>
      <c r="D35" s="17"/>
      <c r="E35" s="244">
        <v>8326.7199999999993</v>
      </c>
    </row>
    <row r="36" spans="2:6">
      <c r="B36" s="30" t="s">
        <v>41</v>
      </c>
      <c r="C36" s="16" t="s">
        <v>42</v>
      </c>
      <c r="D36" s="17"/>
      <c r="E36" s="244"/>
    </row>
    <row r="37" spans="2:6" ht="13.5" thickBot="1">
      <c r="B37" s="33" t="s">
        <v>43</v>
      </c>
      <c r="C37" s="34" t="s">
        <v>44</v>
      </c>
      <c r="D37" s="17"/>
      <c r="E37" s="244">
        <v>46872.639999999999</v>
      </c>
    </row>
    <row r="38" spans="2:6">
      <c r="B38" s="25" t="s">
        <v>45</v>
      </c>
      <c r="C38" s="26" t="s">
        <v>46</v>
      </c>
      <c r="D38" s="161"/>
      <c r="E38" s="27">
        <v>59308.44</v>
      </c>
    </row>
    <row r="39" spans="2:6" ht="13.5" thickBot="1">
      <c r="B39" s="35" t="s">
        <v>47</v>
      </c>
      <c r="C39" s="36" t="s">
        <v>48</v>
      </c>
      <c r="D39" s="163"/>
      <c r="E39" s="228">
        <f>F24+E25+E38</f>
        <v>2261557.27</v>
      </c>
      <c r="F39" s="170"/>
    </row>
    <row r="40" spans="2:6" ht="13.5" thickBot="1">
      <c r="B40" s="37"/>
      <c r="C40" s="38"/>
      <c r="D40" s="2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1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>
      <c r="B44" s="45" t="s">
        <v>6</v>
      </c>
      <c r="C44" s="87" t="s">
        <v>52</v>
      </c>
      <c r="D44" s="164"/>
      <c r="E44" s="80"/>
    </row>
    <row r="45" spans="2:6" ht="13.5" thickBot="1">
      <c r="B45" s="47" t="s">
        <v>8</v>
      </c>
      <c r="C45" s="88" t="s">
        <v>53</v>
      </c>
      <c r="D45" s="165"/>
      <c r="E45" s="81">
        <v>130877.15700000001</v>
      </c>
    </row>
    <row r="46" spans="2:6">
      <c r="B46" s="42" t="s">
        <v>33</v>
      </c>
      <c r="C46" s="86" t="s">
        <v>54</v>
      </c>
      <c r="D46" s="223"/>
      <c r="E46" s="83"/>
    </row>
    <row r="47" spans="2:6">
      <c r="B47" s="45" t="s">
        <v>6</v>
      </c>
      <c r="C47" s="87" t="s">
        <v>52</v>
      </c>
      <c r="D47" s="164"/>
      <c r="E47" s="92"/>
    </row>
    <row r="48" spans="2:6">
      <c r="B48" s="45" t="s">
        <v>8</v>
      </c>
      <c r="C48" s="87" t="s">
        <v>55</v>
      </c>
      <c r="D48" s="164"/>
      <c r="E48" s="247">
        <v>16.5</v>
      </c>
    </row>
    <row r="49" spans="2:5">
      <c r="B49" s="45" t="s">
        <v>10</v>
      </c>
      <c r="C49" s="87" t="s">
        <v>56</v>
      </c>
      <c r="D49" s="164"/>
      <c r="E49" s="247">
        <v>17.28</v>
      </c>
    </row>
    <row r="50" spans="2:5" ht="13.5" thickBot="1">
      <c r="B50" s="47" t="s">
        <v>12</v>
      </c>
      <c r="C50" s="88" t="s">
        <v>53</v>
      </c>
      <c r="D50" s="165"/>
      <c r="E50" s="93">
        <v>17.28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2261557.27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2261557.27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2261557.27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2261557.27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2.710937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44723.96</v>
      </c>
      <c r="E9" s="27">
        <f>E10+E11+E12+E13</f>
        <v>44121.79</v>
      </c>
    </row>
    <row r="10" spans="2:5">
      <c r="B10" s="15" t="s">
        <v>6</v>
      </c>
      <c r="C10" s="159" t="s">
        <v>7</v>
      </c>
      <c r="D10" s="17">
        <v>44723.96</v>
      </c>
      <c r="E10" s="31">
        <v>44121.79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44723.96</v>
      </c>
      <c r="E20" s="141">
        <f>E9-E16</f>
        <v>44121.79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56362.61</v>
      </c>
      <c r="E24" s="27">
        <f>D20</f>
        <v>44723.96</v>
      </c>
    </row>
    <row r="25" spans="2:7">
      <c r="B25" s="25" t="s">
        <v>26</v>
      </c>
      <c r="C25" s="26" t="s">
        <v>27</v>
      </c>
      <c r="D25" s="172">
        <v>-4723.2</v>
      </c>
      <c r="E25" s="242">
        <v>-3733.86</v>
      </c>
      <c r="F25" s="91"/>
    </row>
    <row r="26" spans="2:7">
      <c r="B26" s="28" t="s">
        <v>28</v>
      </c>
      <c r="C26" s="29" t="s">
        <v>29</v>
      </c>
      <c r="D26" s="174">
        <v>405.53</v>
      </c>
      <c r="E26" s="243">
        <v>2552.36</v>
      </c>
      <c r="F26" s="91"/>
    </row>
    <row r="27" spans="2:7">
      <c r="B27" s="30" t="s">
        <v>6</v>
      </c>
      <c r="C27" s="16" t="s">
        <v>30</v>
      </c>
      <c r="D27" s="175">
        <v>405.53</v>
      </c>
      <c r="E27" s="244">
        <v>430.7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2121.66</v>
      </c>
    </row>
    <row r="30" spans="2:7">
      <c r="B30" s="28" t="s">
        <v>33</v>
      </c>
      <c r="C30" s="32" t="s">
        <v>34</v>
      </c>
      <c r="D30" s="174">
        <v>5128.7299999999996</v>
      </c>
      <c r="E30" s="243">
        <v>6286.22</v>
      </c>
    </row>
    <row r="31" spans="2:7">
      <c r="B31" s="30" t="s">
        <v>6</v>
      </c>
      <c r="C31" s="16" t="s">
        <v>35</v>
      </c>
      <c r="D31" s="175">
        <v>4687.2299999999996</v>
      </c>
      <c r="E31" s="244">
        <v>5933.38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42.07</v>
      </c>
      <c r="E33" s="244">
        <v>33.130000000000003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399.43</v>
      </c>
      <c r="E35" s="244">
        <v>319.70999999999998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-6227.45</v>
      </c>
      <c r="E38" s="27">
        <v>3131.69</v>
      </c>
    </row>
    <row r="39" spans="2:6" ht="13.5" thickBot="1">
      <c r="B39" s="35" t="s">
        <v>47</v>
      </c>
      <c r="C39" s="36" t="s">
        <v>48</v>
      </c>
      <c r="D39" s="176">
        <v>45411.960000000006</v>
      </c>
      <c r="E39" s="228">
        <f>E24+E25+E38</f>
        <v>44121.79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6623.1030000000001</v>
      </c>
      <c r="E44" s="80">
        <v>6019.375</v>
      </c>
    </row>
    <row r="45" spans="2:6" ht="13.5" thickBot="1">
      <c r="B45" s="47" t="s">
        <v>8</v>
      </c>
      <c r="C45" s="88" t="s">
        <v>53</v>
      </c>
      <c r="D45" s="190">
        <v>6038.8249999999998</v>
      </c>
      <c r="E45" s="81">
        <v>5515.2240000000002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8.51</v>
      </c>
      <c r="E47" s="92">
        <v>7.43</v>
      </c>
    </row>
    <row r="48" spans="2:6">
      <c r="B48" s="45" t="s">
        <v>8</v>
      </c>
      <c r="C48" s="87" t="s">
        <v>55</v>
      </c>
      <c r="D48" s="189">
        <v>7.5</v>
      </c>
      <c r="E48" s="247">
        <v>7.25</v>
      </c>
    </row>
    <row r="49" spans="2:5">
      <c r="B49" s="45" t="s">
        <v>10</v>
      </c>
      <c r="C49" s="87" t="s">
        <v>56</v>
      </c>
      <c r="D49" s="189">
        <v>8.6300000000000008</v>
      </c>
      <c r="E49" s="247">
        <v>8.0500000000000007</v>
      </c>
    </row>
    <row r="50" spans="2:5" ht="13.5" thickBot="1">
      <c r="B50" s="47" t="s">
        <v>12</v>
      </c>
      <c r="C50" s="88" t="s">
        <v>53</v>
      </c>
      <c r="D50" s="190">
        <v>7.52</v>
      </c>
      <c r="E50" s="93">
        <v>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44121.79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44121.79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44121.79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44121.79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1.710937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170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7731.46</v>
      </c>
      <c r="E9" s="27">
        <f>E10+E11+E12+E13</f>
        <v>9947.8700000000008</v>
      </c>
    </row>
    <row r="10" spans="2:5">
      <c r="B10" s="15" t="s">
        <v>6</v>
      </c>
      <c r="C10" s="159" t="s">
        <v>7</v>
      </c>
      <c r="D10" s="17">
        <v>7731.46</v>
      </c>
      <c r="E10" s="31">
        <v>9947.8700000000008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7731.46</v>
      </c>
      <c r="E20" s="141">
        <f>E9-E16</f>
        <v>9947.8700000000008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42"/>
      <c r="E24" s="27">
        <f>D20</f>
        <v>7731.46</v>
      </c>
    </row>
    <row r="25" spans="2:7">
      <c r="B25" s="25" t="s">
        <v>26</v>
      </c>
      <c r="C25" s="26" t="s">
        <v>27</v>
      </c>
      <c r="D25" s="142">
        <v>6009.8</v>
      </c>
      <c r="E25" s="242">
        <v>2004.95</v>
      </c>
      <c r="F25" s="91"/>
    </row>
    <row r="26" spans="2:7">
      <c r="B26" s="28" t="s">
        <v>28</v>
      </c>
      <c r="C26" s="29" t="s">
        <v>29</v>
      </c>
      <c r="D26" s="143">
        <v>6009.8</v>
      </c>
      <c r="E26" s="243">
        <v>2133.56</v>
      </c>
      <c r="F26" s="91"/>
    </row>
    <row r="27" spans="2:7">
      <c r="B27" s="30" t="s">
        <v>6</v>
      </c>
      <c r="C27" s="16" t="s">
        <v>30</v>
      </c>
      <c r="D27" s="144"/>
      <c r="E27" s="244">
        <v>2133.56</v>
      </c>
    </row>
    <row r="28" spans="2:7">
      <c r="B28" s="30" t="s">
        <v>8</v>
      </c>
      <c r="C28" s="16" t="s">
        <v>31</v>
      </c>
      <c r="D28" s="144"/>
      <c r="E28" s="244"/>
    </row>
    <row r="29" spans="2:7">
      <c r="B29" s="30" t="s">
        <v>10</v>
      </c>
      <c r="C29" s="16" t="s">
        <v>32</v>
      </c>
      <c r="D29" s="144">
        <v>6009.8</v>
      </c>
      <c r="E29" s="244"/>
    </row>
    <row r="30" spans="2:7">
      <c r="B30" s="28" t="s">
        <v>33</v>
      </c>
      <c r="C30" s="32" t="s">
        <v>34</v>
      </c>
      <c r="D30" s="143"/>
      <c r="E30" s="243">
        <v>128.61000000000001</v>
      </c>
    </row>
    <row r="31" spans="2:7">
      <c r="B31" s="30" t="s">
        <v>6</v>
      </c>
      <c r="C31" s="16" t="s">
        <v>35</v>
      </c>
      <c r="D31" s="144"/>
      <c r="E31" s="244"/>
    </row>
    <row r="32" spans="2:7">
      <c r="B32" s="30" t="s">
        <v>8</v>
      </c>
      <c r="C32" s="16" t="s">
        <v>36</v>
      </c>
      <c r="D32" s="144"/>
      <c r="E32" s="244"/>
    </row>
    <row r="33" spans="2:6">
      <c r="B33" s="30" t="s">
        <v>10</v>
      </c>
      <c r="C33" s="16" t="s">
        <v>37</v>
      </c>
      <c r="D33" s="144"/>
      <c r="E33" s="244">
        <v>79.47</v>
      </c>
    </row>
    <row r="34" spans="2:6">
      <c r="B34" s="30" t="s">
        <v>12</v>
      </c>
      <c r="C34" s="16" t="s">
        <v>38</v>
      </c>
      <c r="D34" s="144"/>
      <c r="E34" s="244"/>
    </row>
    <row r="35" spans="2:6" ht="25.5">
      <c r="B35" s="30" t="s">
        <v>39</v>
      </c>
      <c r="C35" s="16" t="s">
        <v>40</v>
      </c>
      <c r="D35" s="144"/>
      <c r="E35" s="244">
        <v>49.14</v>
      </c>
    </row>
    <row r="36" spans="2:6">
      <c r="B36" s="30" t="s">
        <v>41</v>
      </c>
      <c r="C36" s="16" t="s">
        <v>42</v>
      </c>
      <c r="D36" s="144"/>
      <c r="E36" s="244"/>
    </row>
    <row r="37" spans="2:6" ht="13.5" thickBot="1">
      <c r="B37" s="33" t="s">
        <v>43</v>
      </c>
      <c r="C37" s="34" t="s">
        <v>44</v>
      </c>
      <c r="D37" s="144"/>
      <c r="E37" s="244"/>
    </row>
    <row r="38" spans="2:6">
      <c r="B38" s="25" t="s">
        <v>45</v>
      </c>
      <c r="C38" s="26" t="s">
        <v>46</v>
      </c>
      <c r="D38" s="142">
        <v>-24.02</v>
      </c>
      <c r="E38" s="27">
        <v>211.46</v>
      </c>
    </row>
    <row r="39" spans="2:6" ht="13.5" thickBot="1">
      <c r="B39" s="35" t="s">
        <v>47</v>
      </c>
      <c r="C39" s="36" t="s">
        <v>48</v>
      </c>
      <c r="D39" s="145">
        <v>5985.78</v>
      </c>
      <c r="E39" s="228">
        <f>E24+E25+E38</f>
        <v>9947.869999999999</v>
      </c>
      <c r="F39" s="170"/>
    </row>
    <row r="40" spans="2:6" ht="13.5" thickBot="1">
      <c r="B40" s="37"/>
      <c r="C40" s="38"/>
      <c r="D40" s="39"/>
      <c r="E40" s="39"/>
    </row>
    <row r="41" spans="2:6" ht="16.5" thickBot="1">
      <c r="B41" s="5"/>
      <c r="C41" s="40" t="s">
        <v>49</v>
      </c>
      <c r="D41" s="7"/>
      <c r="E41" s="8"/>
    </row>
    <row r="42" spans="2:6" ht="13.5" thickBot="1">
      <c r="B42" s="9"/>
      <c r="C42" s="41" t="s">
        <v>50</v>
      </c>
      <c r="D42" s="11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44"/>
      <c r="E43" s="79"/>
    </row>
    <row r="44" spans="2:6" ht="13.5" thickBot="1">
      <c r="B44" s="45" t="s">
        <v>6</v>
      </c>
      <c r="C44" s="87" t="s">
        <v>52</v>
      </c>
      <c r="D44" s="148"/>
      <c r="E44" s="81">
        <v>146.56800000000001</v>
      </c>
    </row>
    <row r="45" spans="2:6" ht="13.5" thickBot="1">
      <c r="B45" s="47" t="s">
        <v>8</v>
      </c>
      <c r="C45" s="88" t="s">
        <v>53</v>
      </c>
      <c r="D45" s="150">
        <v>114.429</v>
      </c>
      <c r="E45" s="81">
        <v>184.28800000000001</v>
      </c>
    </row>
    <row r="46" spans="2:6">
      <c r="B46" s="42" t="s">
        <v>33</v>
      </c>
      <c r="C46" s="86" t="s">
        <v>54</v>
      </c>
      <c r="D46" s="152"/>
      <c r="E46" s="83"/>
    </row>
    <row r="47" spans="2:6">
      <c r="B47" s="45" t="s">
        <v>6</v>
      </c>
      <c r="C47" s="87" t="s">
        <v>52</v>
      </c>
      <c r="D47" s="148"/>
      <c r="E47" s="92">
        <v>52.75</v>
      </c>
    </row>
    <row r="48" spans="2:6">
      <c r="B48" s="45" t="s">
        <v>8</v>
      </c>
      <c r="C48" s="87" t="s">
        <v>55</v>
      </c>
      <c r="D48" s="148">
        <v>52.24</v>
      </c>
      <c r="E48" s="247">
        <v>52.34</v>
      </c>
    </row>
    <row r="49" spans="2:5">
      <c r="B49" s="45" t="s">
        <v>10</v>
      </c>
      <c r="C49" s="87" t="s">
        <v>56</v>
      </c>
      <c r="D49" s="148">
        <v>52.52</v>
      </c>
      <c r="E49" s="247">
        <v>53.99</v>
      </c>
    </row>
    <row r="50" spans="2:5" ht="13.5" thickBot="1">
      <c r="B50" s="47" t="s">
        <v>12</v>
      </c>
      <c r="C50" s="88" t="s">
        <v>53</v>
      </c>
      <c r="D50" s="150">
        <v>52.31</v>
      </c>
      <c r="E50" s="93">
        <v>53.98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9947.8700000000008</v>
      </c>
      <c r="E54" s="56">
        <f>E60</f>
        <v>0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9947.8700000000008</v>
      </c>
      <c r="E60" s="66">
        <v>0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9947.8700000000008</v>
      </c>
      <c r="E71" s="75">
        <f>D71/E39</f>
        <v>1.0000000000000002</v>
      </c>
    </row>
    <row r="72" spans="2:5">
      <c r="B72" s="45" t="s">
        <v>6</v>
      </c>
      <c r="C72" s="46" t="s">
        <v>88</v>
      </c>
      <c r="D72" s="61">
        <f>D71</f>
        <v>9947.8700000000008</v>
      </c>
      <c r="E72" s="62">
        <f>E71</f>
        <v>1.0000000000000002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B1:G78"/>
  <sheetViews>
    <sheetView topLeftCell="A19" zoomScaleNormal="100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188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1399405.16</v>
      </c>
      <c r="E9" s="27">
        <f>E10+E11+E12+E13</f>
        <v>1745934.3</v>
      </c>
    </row>
    <row r="10" spans="2:5">
      <c r="B10" s="15" t="s">
        <v>6</v>
      </c>
      <c r="C10" s="159" t="s">
        <v>7</v>
      </c>
      <c r="D10" s="17">
        <v>1399405.16</v>
      </c>
      <c r="E10" s="31">
        <v>1745934.3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1399405.16</v>
      </c>
      <c r="E20" s="141">
        <f>E9-E16</f>
        <v>1745934.3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1399405.16</v>
      </c>
    </row>
    <row r="25" spans="2:7">
      <c r="B25" s="25" t="s">
        <v>26</v>
      </c>
      <c r="C25" s="26" t="s">
        <v>27</v>
      </c>
      <c r="D25" s="172"/>
      <c r="E25" s="242">
        <v>327164.42</v>
      </c>
    </row>
    <row r="26" spans="2:7">
      <c r="B26" s="28" t="s">
        <v>28</v>
      </c>
      <c r="C26" s="29" t="s">
        <v>29</v>
      </c>
      <c r="D26" s="174"/>
      <c r="E26" s="243">
        <v>339750.05</v>
      </c>
    </row>
    <row r="27" spans="2:7">
      <c r="B27" s="30" t="s">
        <v>6</v>
      </c>
      <c r="C27" s="16" t="s">
        <v>30</v>
      </c>
      <c r="D27" s="175"/>
      <c r="E27" s="244">
        <v>339750.05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12585.63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252.41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12333.22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19364.72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1745934.2999999998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7792.6559999999999</v>
      </c>
    </row>
    <row r="45" spans="2:6" ht="13.5" thickBot="1">
      <c r="B45" s="47" t="s">
        <v>8</v>
      </c>
      <c r="C45" s="88" t="s">
        <v>53</v>
      </c>
      <c r="D45" s="190"/>
      <c r="E45" s="81">
        <v>9605.1839999999993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179.58</v>
      </c>
    </row>
    <row r="48" spans="2:6">
      <c r="B48" s="45" t="s">
        <v>8</v>
      </c>
      <c r="C48" s="87" t="s">
        <v>55</v>
      </c>
      <c r="D48" s="189"/>
      <c r="E48" s="247">
        <v>179.55</v>
      </c>
    </row>
    <row r="49" spans="2:5">
      <c r="B49" s="45" t="s">
        <v>10</v>
      </c>
      <c r="C49" s="87" t="s">
        <v>56</v>
      </c>
      <c r="D49" s="189"/>
      <c r="E49" s="247">
        <v>181.78</v>
      </c>
    </row>
    <row r="50" spans="2:5" ht="13.5" thickBot="1">
      <c r="B50" s="47" t="s">
        <v>12</v>
      </c>
      <c r="C50" s="88" t="s">
        <v>53</v>
      </c>
      <c r="D50" s="190"/>
      <c r="E50" s="93">
        <v>181.77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1745934.3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1745934.3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1745934.3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1745934.3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B1:G78"/>
  <sheetViews>
    <sheetView topLeftCell="A19" zoomScaleNormal="100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590273.6</v>
      </c>
      <c r="E9" s="27">
        <f>E10+E11+E12+E13</f>
        <v>1876836.6</v>
      </c>
    </row>
    <row r="10" spans="2:5">
      <c r="B10" s="15" t="s">
        <v>6</v>
      </c>
      <c r="C10" s="159" t="s">
        <v>7</v>
      </c>
      <c r="D10" s="17">
        <v>590273.6</v>
      </c>
      <c r="E10" s="31">
        <v>1876836.6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590273.6</v>
      </c>
      <c r="E20" s="141">
        <f>E9-E16</f>
        <v>1876836.6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590273.6</v>
      </c>
    </row>
    <row r="25" spans="2:7">
      <c r="B25" s="25" t="s">
        <v>26</v>
      </c>
      <c r="C25" s="26" t="s">
        <v>27</v>
      </c>
      <c r="D25" s="172"/>
      <c r="E25" s="242">
        <v>1264240.2</v>
      </c>
      <c r="F25" s="158"/>
    </row>
    <row r="26" spans="2:7">
      <c r="B26" s="28" t="s">
        <v>28</v>
      </c>
      <c r="C26" s="29" t="s">
        <v>29</v>
      </c>
      <c r="D26" s="174"/>
      <c r="E26" s="243">
        <v>1374847.88</v>
      </c>
    </row>
    <row r="27" spans="2:7">
      <c r="B27" s="30" t="s">
        <v>6</v>
      </c>
      <c r="C27" s="16" t="s">
        <v>30</v>
      </c>
      <c r="D27" s="175"/>
      <c r="E27" s="244">
        <v>99999.99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1274847.8899999999</v>
      </c>
      <c r="F29" s="158"/>
    </row>
    <row r="30" spans="2:7">
      <c r="B30" s="28" t="s">
        <v>33</v>
      </c>
      <c r="C30" s="32" t="s">
        <v>34</v>
      </c>
      <c r="D30" s="174"/>
      <c r="E30" s="243">
        <v>110607.67999999999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233.5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9898.34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100475.84</v>
      </c>
    </row>
    <row r="38" spans="2:6">
      <c r="B38" s="25" t="s">
        <v>45</v>
      </c>
      <c r="C38" s="26" t="s">
        <v>46</v>
      </c>
      <c r="D38" s="172"/>
      <c r="E38" s="27">
        <v>22322.799999999999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1876836.5999999999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58385.124000000003</v>
      </c>
    </row>
    <row r="45" spans="2:6" ht="13.5" thickBot="1">
      <c r="B45" s="47" t="s">
        <v>8</v>
      </c>
      <c r="C45" s="88" t="s">
        <v>53</v>
      </c>
      <c r="D45" s="190"/>
      <c r="E45" s="81">
        <v>182927.54399999999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10.11</v>
      </c>
    </row>
    <row r="48" spans="2:6">
      <c r="B48" s="45" t="s">
        <v>8</v>
      </c>
      <c r="C48" s="87" t="s">
        <v>55</v>
      </c>
      <c r="D48" s="189"/>
      <c r="E48" s="247">
        <v>10.11</v>
      </c>
    </row>
    <row r="49" spans="2:5">
      <c r="B49" s="45" t="s">
        <v>10</v>
      </c>
      <c r="C49" s="87" t="s">
        <v>56</v>
      </c>
      <c r="D49" s="189"/>
      <c r="E49" s="247">
        <v>10.26</v>
      </c>
    </row>
    <row r="50" spans="2:5" ht="13.5" thickBot="1">
      <c r="B50" s="47" t="s">
        <v>12</v>
      </c>
      <c r="C50" s="88" t="s">
        <v>53</v>
      </c>
      <c r="D50" s="190"/>
      <c r="E50" s="93">
        <v>10.26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1876836.6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1876836.6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1876836.6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1876836.6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B1:G78"/>
  <sheetViews>
    <sheetView topLeftCell="A22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229976.74</v>
      </c>
      <c r="E9" s="27">
        <f>E10+E11+E12+E13</f>
        <v>225602.68</v>
      </c>
    </row>
    <row r="10" spans="2:5">
      <c r="B10" s="15" t="s">
        <v>6</v>
      </c>
      <c r="C10" s="159" t="s">
        <v>7</v>
      </c>
      <c r="D10" s="17">
        <v>229976.74</v>
      </c>
      <c r="E10" s="31">
        <v>225602.68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229976.74</v>
      </c>
      <c r="E20" s="141">
        <f>E9-E16</f>
        <v>225602.68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229976.74</v>
      </c>
    </row>
    <row r="25" spans="2:7">
      <c r="B25" s="25" t="s">
        <v>26</v>
      </c>
      <c r="C25" s="26" t="s">
        <v>27</v>
      </c>
      <c r="D25" s="172"/>
      <c r="E25" s="242">
        <v>-9009.85</v>
      </c>
      <c r="F25" s="158"/>
    </row>
    <row r="26" spans="2:7">
      <c r="B26" s="28" t="s">
        <v>28</v>
      </c>
      <c r="C26" s="29" t="s">
        <v>29</v>
      </c>
      <c r="D26" s="174"/>
      <c r="E26" s="243">
        <v>747627.71</v>
      </c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747627.71</v>
      </c>
      <c r="F29" s="158"/>
    </row>
    <row r="30" spans="2:7">
      <c r="B30" s="28" t="s">
        <v>33</v>
      </c>
      <c r="C30" s="32" t="s">
        <v>34</v>
      </c>
      <c r="D30" s="174"/>
      <c r="E30" s="243">
        <v>756637.56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27.79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4687.1400000000003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751922.63</v>
      </c>
    </row>
    <row r="38" spans="2:6">
      <c r="B38" s="25" t="s">
        <v>45</v>
      </c>
      <c r="C38" s="26" t="s">
        <v>46</v>
      </c>
      <c r="D38" s="172"/>
      <c r="E38" s="27">
        <v>4635.79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225602.68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19037.810000000001</v>
      </c>
    </row>
    <row r="45" spans="2:6" ht="13.5" thickBot="1">
      <c r="B45" s="47" t="s">
        <v>8</v>
      </c>
      <c r="C45" s="88" t="s">
        <v>53</v>
      </c>
      <c r="D45" s="190"/>
      <c r="E45" s="81">
        <v>18800.223000000002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12.08</v>
      </c>
    </row>
    <row r="48" spans="2:6">
      <c r="B48" s="45" t="s">
        <v>8</v>
      </c>
      <c r="C48" s="87" t="s">
        <v>55</v>
      </c>
      <c r="D48" s="189"/>
      <c r="E48" s="247">
        <v>11.72</v>
      </c>
    </row>
    <row r="49" spans="2:5">
      <c r="B49" s="45" t="s">
        <v>10</v>
      </c>
      <c r="C49" s="87" t="s">
        <v>56</v>
      </c>
      <c r="D49" s="189"/>
      <c r="E49" s="247">
        <v>12.31</v>
      </c>
    </row>
    <row r="50" spans="2:5" ht="13.5" thickBot="1">
      <c r="B50" s="47" t="s">
        <v>12</v>
      </c>
      <c r="C50" s="88" t="s">
        <v>53</v>
      </c>
      <c r="D50" s="190"/>
      <c r="E50" s="93">
        <v>12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225602.68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225602.68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225602.68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225602.68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G78"/>
  <sheetViews>
    <sheetView topLeftCell="A28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2319.46</v>
      </c>
      <c r="E9" s="27">
        <f>E10+E11+E12+E13</f>
        <v>1878.28</v>
      </c>
    </row>
    <row r="10" spans="2:5">
      <c r="B10" s="15" t="s">
        <v>6</v>
      </c>
      <c r="C10" s="159" t="s">
        <v>7</v>
      </c>
      <c r="D10" s="17">
        <v>2319.46</v>
      </c>
      <c r="E10" s="31">
        <v>1878.28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2319.46</v>
      </c>
      <c r="E20" s="141">
        <f>E9-E16</f>
        <v>1878.28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834.76</v>
      </c>
      <c r="E24" s="27">
        <f>D20</f>
        <v>2319.46</v>
      </c>
    </row>
    <row r="25" spans="2:7">
      <c r="B25" s="25" t="s">
        <v>26</v>
      </c>
      <c r="C25" s="26" t="s">
        <v>27</v>
      </c>
      <c r="D25" s="172">
        <v>1149.19</v>
      </c>
      <c r="E25" s="242">
        <v>-446.78</v>
      </c>
      <c r="F25" s="91"/>
    </row>
    <row r="26" spans="2:7">
      <c r="B26" s="28" t="s">
        <v>28</v>
      </c>
      <c r="C26" s="29" t="s">
        <v>29</v>
      </c>
      <c r="D26" s="174">
        <v>1149.19</v>
      </c>
      <c r="E26" s="243">
        <v>376.33</v>
      </c>
      <c r="F26" s="91"/>
    </row>
    <row r="27" spans="2:7">
      <c r="B27" s="30" t="s">
        <v>6</v>
      </c>
      <c r="C27" s="16" t="s">
        <v>30</v>
      </c>
      <c r="D27" s="175">
        <v>182.39</v>
      </c>
      <c r="E27" s="244">
        <v>376.33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966.8</v>
      </c>
      <c r="E29" s="244"/>
    </row>
    <row r="30" spans="2:7">
      <c r="B30" s="28" t="s">
        <v>33</v>
      </c>
      <c r="C30" s="32" t="s">
        <v>34</v>
      </c>
      <c r="D30" s="174"/>
      <c r="E30" s="243">
        <v>823.11</v>
      </c>
    </row>
    <row r="31" spans="2:7">
      <c r="B31" s="30" t="s">
        <v>6</v>
      </c>
      <c r="C31" s="16" t="s">
        <v>35</v>
      </c>
      <c r="D31" s="175"/>
      <c r="E31" s="244">
        <v>761.75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23.9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37.46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-111.1</v>
      </c>
      <c r="E38" s="27">
        <v>5.6</v>
      </c>
    </row>
    <row r="39" spans="2:6" ht="13.5" thickBot="1">
      <c r="B39" s="35" t="s">
        <v>47</v>
      </c>
      <c r="C39" s="36" t="s">
        <v>48</v>
      </c>
      <c r="D39" s="176">
        <v>1872.8500000000001</v>
      </c>
      <c r="E39" s="228">
        <f>E24+E25+E38</f>
        <v>1878.28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209"/>
      <c r="E43" s="79"/>
    </row>
    <row r="44" spans="2:6">
      <c r="B44" s="45" t="s">
        <v>6</v>
      </c>
      <c r="C44" s="87" t="s">
        <v>52</v>
      </c>
      <c r="D44" s="189">
        <v>8.5109999999999992</v>
      </c>
      <c r="E44" s="80">
        <v>24.359000000000002</v>
      </c>
    </row>
    <row r="45" spans="2:6" ht="13.5" thickBot="1">
      <c r="B45" s="47" t="s">
        <v>8</v>
      </c>
      <c r="C45" s="88" t="s">
        <v>53</v>
      </c>
      <c r="D45" s="190">
        <v>20.484000000000002</v>
      </c>
      <c r="E45" s="81">
        <v>19.462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98.08</v>
      </c>
      <c r="E47" s="92">
        <v>95.22</v>
      </c>
    </row>
    <row r="48" spans="2:6">
      <c r="B48" s="45" t="s">
        <v>8</v>
      </c>
      <c r="C48" s="87" t="s">
        <v>55</v>
      </c>
      <c r="D48" s="189">
        <v>88.65</v>
      </c>
      <c r="E48" s="247">
        <v>84.85</v>
      </c>
    </row>
    <row r="49" spans="2:5">
      <c r="B49" s="45" t="s">
        <v>10</v>
      </c>
      <c r="C49" s="87" t="s">
        <v>56</v>
      </c>
      <c r="D49" s="189">
        <v>101.96</v>
      </c>
      <c r="E49" s="247">
        <v>98.54</v>
      </c>
    </row>
    <row r="50" spans="2:5" ht="13.5" thickBot="1">
      <c r="B50" s="47" t="s">
        <v>12</v>
      </c>
      <c r="C50" s="88" t="s">
        <v>53</v>
      </c>
      <c r="D50" s="190">
        <v>91.43</v>
      </c>
      <c r="E50" s="93">
        <v>96.51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1878.28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1878.28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1878.28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1878.28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dimension ref="A1:G78"/>
  <sheetViews>
    <sheetView topLeftCell="A25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96901.99</v>
      </c>
      <c r="E9" s="27">
        <f>E10+E11+E12+E13</f>
        <v>143104.81</v>
      </c>
    </row>
    <row r="10" spans="2:5">
      <c r="B10" s="15" t="s">
        <v>6</v>
      </c>
      <c r="C10" s="159" t="s">
        <v>7</v>
      </c>
      <c r="D10" s="17">
        <v>96901.99</v>
      </c>
      <c r="E10" s="31">
        <v>143104.81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96901.99</v>
      </c>
      <c r="E20" s="141">
        <f>E9-E16</f>
        <v>143104.81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76205.179999999993</v>
      </c>
      <c r="E24" s="27">
        <f>D20</f>
        <v>96901.99</v>
      </c>
    </row>
    <row r="25" spans="2:7">
      <c r="B25" s="25" t="s">
        <v>26</v>
      </c>
      <c r="C25" s="26" t="s">
        <v>27</v>
      </c>
      <c r="D25" s="172">
        <v>2254.0599999999995</v>
      </c>
      <c r="E25" s="242">
        <v>41943.06</v>
      </c>
      <c r="F25" s="91"/>
    </row>
    <row r="26" spans="2:7">
      <c r="B26" s="28" t="s">
        <v>28</v>
      </c>
      <c r="C26" s="29" t="s">
        <v>29</v>
      </c>
      <c r="D26" s="174">
        <v>9736.6</v>
      </c>
      <c r="E26" s="243">
        <v>43191.33</v>
      </c>
      <c r="F26" s="91"/>
    </row>
    <row r="27" spans="2:7">
      <c r="B27" s="30" t="s">
        <v>6</v>
      </c>
      <c r="C27" s="16" t="s">
        <v>30</v>
      </c>
      <c r="D27" s="175">
        <v>9425.85</v>
      </c>
      <c r="E27" s="244">
        <v>43191.33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310.75</v>
      </c>
      <c r="E29" s="244"/>
    </row>
    <row r="30" spans="2:7">
      <c r="B30" s="28" t="s">
        <v>33</v>
      </c>
      <c r="C30" s="32" t="s">
        <v>34</v>
      </c>
      <c r="D30" s="174">
        <v>7482.5400000000009</v>
      </c>
      <c r="E30" s="243">
        <v>1248.27</v>
      </c>
    </row>
    <row r="31" spans="2:7">
      <c r="B31" s="30" t="s">
        <v>6</v>
      </c>
      <c r="C31" s="16" t="s">
        <v>35</v>
      </c>
      <c r="D31" s="175">
        <v>5537.27</v>
      </c>
      <c r="E31" s="244">
        <v>27.12</v>
      </c>
      <c r="F31" s="91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61.55</v>
      </c>
      <c r="E33" s="244">
        <v>479.93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496.46</v>
      </c>
      <c r="E35" s="244">
        <v>741.22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1387.26</v>
      </c>
      <c r="E37" s="244"/>
    </row>
    <row r="38" spans="2:6">
      <c r="B38" s="25" t="s">
        <v>45</v>
      </c>
      <c r="C38" s="26" t="s">
        <v>46</v>
      </c>
      <c r="D38" s="172">
        <v>-76.2</v>
      </c>
      <c r="E38" s="27">
        <v>4259.76</v>
      </c>
    </row>
    <row r="39" spans="2:6" ht="13.5" thickBot="1">
      <c r="B39" s="35" t="s">
        <v>47</v>
      </c>
      <c r="C39" s="36" t="s">
        <v>48</v>
      </c>
      <c r="D39" s="176">
        <v>78383.039999999994</v>
      </c>
      <c r="E39" s="228">
        <f>E24+E25+E38</f>
        <v>143104.81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209"/>
      <c r="E43" s="79"/>
    </row>
    <row r="44" spans="2:6">
      <c r="B44" s="45" t="s">
        <v>6</v>
      </c>
      <c r="C44" s="87" t="s">
        <v>52</v>
      </c>
      <c r="D44" s="189">
        <v>420.512</v>
      </c>
      <c r="E44" s="80">
        <v>523.65300000000002</v>
      </c>
    </row>
    <row r="45" spans="2:6" ht="13.5" thickBot="1">
      <c r="B45" s="47" t="s">
        <v>8</v>
      </c>
      <c r="C45" s="88" t="s">
        <v>53</v>
      </c>
      <c r="D45" s="190">
        <v>433.22300000000001</v>
      </c>
      <c r="E45" s="81">
        <v>748.10400000000004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181.22</v>
      </c>
      <c r="E47" s="92">
        <v>185.05</v>
      </c>
    </row>
    <row r="48" spans="2:6">
      <c r="B48" s="45" t="s">
        <v>8</v>
      </c>
      <c r="C48" s="87" t="s">
        <v>55</v>
      </c>
      <c r="D48" s="189">
        <v>179.24</v>
      </c>
      <c r="E48" s="247">
        <v>183.64</v>
      </c>
    </row>
    <row r="49" spans="2:5">
      <c r="B49" s="45" t="s">
        <v>10</v>
      </c>
      <c r="C49" s="87" t="s">
        <v>56</v>
      </c>
      <c r="D49" s="189">
        <v>185.81</v>
      </c>
      <c r="E49" s="247">
        <v>191.36</v>
      </c>
    </row>
    <row r="50" spans="2:5" ht="13.5" thickBot="1">
      <c r="B50" s="47" t="s">
        <v>12</v>
      </c>
      <c r="C50" s="88" t="s">
        <v>53</v>
      </c>
      <c r="D50" s="190">
        <v>180.93</v>
      </c>
      <c r="E50" s="93">
        <v>191.29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143104.81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143104.81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143104.81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143104.81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A1:G78"/>
  <sheetViews>
    <sheetView topLeftCell="A28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5703125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8954.61</v>
      </c>
      <c r="E9" s="27">
        <f>E10+E11+E12+E13</f>
        <v>11234.09</v>
      </c>
    </row>
    <row r="10" spans="2:5">
      <c r="B10" s="15" t="s">
        <v>6</v>
      </c>
      <c r="C10" s="159" t="s">
        <v>7</v>
      </c>
      <c r="D10" s="17">
        <v>8954.61</v>
      </c>
      <c r="E10" s="31">
        <v>11234.09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8954.61</v>
      </c>
      <c r="E20" s="141">
        <f>E9-E16</f>
        <v>11234.09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9393.6</v>
      </c>
      <c r="E24" s="27">
        <f>D20</f>
        <v>8954.61</v>
      </c>
    </row>
    <row r="25" spans="2:7">
      <c r="B25" s="25" t="s">
        <v>26</v>
      </c>
      <c r="C25" s="26" t="s">
        <v>27</v>
      </c>
      <c r="D25" s="172">
        <v>-840.61</v>
      </c>
      <c r="E25" s="242">
        <v>2126.2199999999998</v>
      </c>
      <c r="F25" s="91"/>
    </row>
    <row r="26" spans="2:7">
      <c r="B26" s="28" t="s">
        <v>28</v>
      </c>
      <c r="C26" s="29" t="s">
        <v>29</v>
      </c>
      <c r="D26" s="174">
        <v>403.38</v>
      </c>
      <c r="E26" s="243">
        <v>2248.67</v>
      </c>
    </row>
    <row r="27" spans="2:7">
      <c r="B27" s="30" t="s">
        <v>6</v>
      </c>
      <c r="C27" s="16" t="s">
        <v>30</v>
      </c>
      <c r="D27" s="175">
        <v>403.38</v>
      </c>
      <c r="E27" s="244">
        <v>2248.67</v>
      </c>
      <c r="F27" s="91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1243.99</v>
      </c>
      <c r="E30" s="243">
        <v>122.45</v>
      </c>
    </row>
    <row r="31" spans="2:7">
      <c r="B31" s="30" t="s">
        <v>6</v>
      </c>
      <c r="C31" s="16" t="s">
        <v>35</v>
      </c>
      <c r="D31" s="175">
        <v>914.19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18.11</v>
      </c>
      <c r="E33" s="244">
        <v>14.02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88.04</v>
      </c>
      <c r="E35" s="244">
        <v>108.43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223.65</v>
      </c>
      <c r="E37" s="244"/>
    </row>
    <row r="38" spans="2:6">
      <c r="B38" s="25" t="s">
        <v>45</v>
      </c>
      <c r="C38" s="26" t="s">
        <v>46</v>
      </c>
      <c r="D38" s="172">
        <v>-243.02</v>
      </c>
      <c r="E38" s="27">
        <v>153.26</v>
      </c>
    </row>
    <row r="39" spans="2:6" ht="13.5" thickBot="1">
      <c r="B39" s="35" t="s">
        <v>47</v>
      </c>
      <c r="C39" s="36" t="s">
        <v>48</v>
      </c>
      <c r="D39" s="176">
        <v>8309.9699999999993</v>
      </c>
      <c r="E39" s="228">
        <f>E24+E25+E38</f>
        <v>11234.09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77.600999999999999</v>
      </c>
      <c r="E44" s="80">
        <v>74.102999999999994</v>
      </c>
    </row>
    <row r="45" spans="2:6" ht="13.5" thickBot="1">
      <c r="B45" s="47" t="s">
        <v>8</v>
      </c>
      <c r="C45" s="88" t="s">
        <v>53</v>
      </c>
      <c r="D45" s="190">
        <v>70.674999999999997</v>
      </c>
      <c r="E45" s="81">
        <v>91.453000000000003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121.05</v>
      </c>
      <c r="E47" s="92">
        <v>120.84</v>
      </c>
    </row>
    <row r="48" spans="2:6">
      <c r="B48" s="45" t="s">
        <v>8</v>
      </c>
      <c r="C48" s="87" t="s">
        <v>55</v>
      </c>
      <c r="D48" s="189">
        <v>116.83</v>
      </c>
      <c r="E48" s="247">
        <v>118.88</v>
      </c>
    </row>
    <row r="49" spans="2:5">
      <c r="B49" s="45" t="s">
        <v>10</v>
      </c>
      <c r="C49" s="87" t="s">
        <v>56</v>
      </c>
      <c r="D49" s="189">
        <v>121.27</v>
      </c>
      <c r="E49" s="247">
        <v>123.24</v>
      </c>
    </row>
    <row r="50" spans="2:5" ht="13.5" thickBot="1">
      <c r="B50" s="47" t="s">
        <v>12</v>
      </c>
      <c r="C50" s="88" t="s">
        <v>53</v>
      </c>
      <c r="D50" s="190">
        <v>117.58</v>
      </c>
      <c r="E50" s="93">
        <v>122.84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11234.09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11234.09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11234.09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11234.09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12794539.789999999</v>
      </c>
      <c r="E9" s="27">
        <f>E10+E11+E12+E13</f>
        <v>14552981.890000001</v>
      </c>
    </row>
    <row r="10" spans="2:5">
      <c r="B10" s="15" t="s">
        <v>6</v>
      </c>
      <c r="C10" s="159" t="s">
        <v>7</v>
      </c>
      <c r="D10" s="17">
        <v>12567843.85</v>
      </c>
      <c r="E10" s="31">
        <v>14480021.300000001</v>
      </c>
    </row>
    <row r="11" spans="2:5">
      <c r="B11" s="15" t="s">
        <v>8</v>
      </c>
      <c r="C11" s="159" t="s">
        <v>9</v>
      </c>
      <c r="D11" s="17">
        <v>127677.95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99017.99</v>
      </c>
      <c r="E13" s="31">
        <f>E14</f>
        <v>72960.59</v>
      </c>
    </row>
    <row r="14" spans="2:5">
      <c r="B14" s="15" t="s">
        <v>14</v>
      </c>
      <c r="C14" s="159" t="s">
        <v>15</v>
      </c>
      <c r="D14" s="17">
        <v>99017.99</v>
      </c>
      <c r="E14" s="31">
        <v>72960.59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40029.279999999999</v>
      </c>
      <c r="E16" s="27">
        <f>E17+E18+E19</f>
        <v>27122.11</v>
      </c>
    </row>
    <row r="17" spans="2:5">
      <c r="B17" s="15" t="s">
        <v>6</v>
      </c>
      <c r="C17" s="159" t="s">
        <v>15</v>
      </c>
      <c r="D17" s="84">
        <v>40029.279999999999</v>
      </c>
      <c r="E17" s="139">
        <v>27122.11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12754510.51</v>
      </c>
      <c r="E20" s="141">
        <f>E9-E16</f>
        <v>14525859.780000001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72">
        <v>9298281.5599999987</v>
      </c>
      <c r="E24" s="27">
        <f>D20</f>
        <v>12754510.51</v>
      </c>
    </row>
    <row r="25" spans="2:5">
      <c r="B25" s="25" t="s">
        <v>26</v>
      </c>
      <c r="C25" s="26" t="s">
        <v>27</v>
      </c>
      <c r="D25" s="172">
        <v>608190.98999999976</v>
      </c>
      <c r="E25" s="242">
        <v>1737334.7</v>
      </c>
    </row>
    <row r="26" spans="2:5">
      <c r="B26" s="28" t="s">
        <v>28</v>
      </c>
      <c r="C26" s="29" t="s">
        <v>29</v>
      </c>
      <c r="D26" s="174">
        <v>2210512.7399999998</v>
      </c>
      <c r="E26" s="243">
        <v>3822900.6999999997</v>
      </c>
    </row>
    <row r="27" spans="2:5">
      <c r="B27" s="30" t="s">
        <v>6</v>
      </c>
      <c r="C27" s="16" t="s">
        <v>30</v>
      </c>
      <c r="D27" s="175">
        <v>2134388.7599999998</v>
      </c>
      <c r="E27" s="244">
        <v>2573525.11</v>
      </c>
    </row>
    <row r="28" spans="2:5">
      <c r="B28" s="30" t="s">
        <v>8</v>
      </c>
      <c r="C28" s="16" t="s">
        <v>31</v>
      </c>
      <c r="D28" s="175"/>
      <c r="E28" s="244"/>
    </row>
    <row r="29" spans="2:5">
      <c r="B29" s="30" t="s">
        <v>10</v>
      </c>
      <c r="C29" s="16" t="s">
        <v>32</v>
      </c>
      <c r="D29" s="175">
        <v>76123.98</v>
      </c>
      <c r="E29" s="244">
        <v>1249375.5899999999</v>
      </c>
    </row>
    <row r="30" spans="2:5">
      <c r="B30" s="28" t="s">
        <v>33</v>
      </c>
      <c r="C30" s="32" t="s">
        <v>34</v>
      </c>
      <c r="D30" s="174">
        <v>1602321.75</v>
      </c>
      <c r="E30" s="243">
        <v>2085565.9999999998</v>
      </c>
    </row>
    <row r="31" spans="2:5">
      <c r="B31" s="30" t="s">
        <v>6</v>
      </c>
      <c r="C31" s="16" t="s">
        <v>35</v>
      </c>
      <c r="D31" s="175">
        <v>639008.63</v>
      </c>
      <c r="E31" s="244">
        <v>1146708.44</v>
      </c>
    </row>
    <row r="32" spans="2:5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456714.59</v>
      </c>
      <c r="E33" s="244">
        <v>393325.89999999997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506598.53</v>
      </c>
      <c r="E37" s="244">
        <v>545531.66</v>
      </c>
    </row>
    <row r="38" spans="2:6">
      <c r="B38" s="25" t="s">
        <v>45</v>
      </c>
      <c r="C38" s="26" t="s">
        <v>46</v>
      </c>
      <c r="D38" s="172">
        <v>-429706.2</v>
      </c>
      <c r="E38" s="27">
        <v>34014.57</v>
      </c>
    </row>
    <row r="39" spans="2:6" ht="13.5" thickBot="1">
      <c r="B39" s="35" t="s">
        <v>47</v>
      </c>
      <c r="C39" s="36" t="s">
        <v>48</v>
      </c>
      <c r="D39" s="176">
        <v>9476766.3499999996</v>
      </c>
      <c r="E39" s="228">
        <f>E24+E25+E38</f>
        <v>14525859.779999999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1018233.1202</v>
      </c>
      <c r="E44" s="80">
        <v>1260476.1932000001</v>
      </c>
    </row>
    <row r="45" spans="2:6" ht="13.5" thickBot="1">
      <c r="B45" s="47" t="s">
        <v>8</v>
      </c>
      <c r="C45" s="88" t="s">
        <v>53</v>
      </c>
      <c r="D45" s="190">
        <v>1085136.4450000001</v>
      </c>
      <c r="E45" s="81">
        <v>1430008.8764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9.1318000000000001</v>
      </c>
      <c r="E47" s="92">
        <v>10.1188</v>
      </c>
    </row>
    <row r="48" spans="2:6">
      <c r="B48" s="45" t="s">
        <v>8</v>
      </c>
      <c r="C48" s="87" t="s">
        <v>55</v>
      </c>
      <c r="D48" s="189">
        <v>8.5101999999999993</v>
      </c>
      <c r="E48" s="247">
        <v>9.7181999999999995</v>
      </c>
    </row>
    <row r="49" spans="2:5">
      <c r="B49" s="45" t="s">
        <v>10</v>
      </c>
      <c r="C49" s="87" t="s">
        <v>56</v>
      </c>
      <c r="D49" s="189">
        <v>9.3855000000000004</v>
      </c>
      <c r="E49" s="247">
        <v>10.6225</v>
      </c>
    </row>
    <row r="50" spans="2:5" ht="13.5" thickBot="1">
      <c r="B50" s="47" t="s">
        <v>12</v>
      </c>
      <c r="C50" s="88" t="s">
        <v>53</v>
      </c>
      <c r="D50" s="190">
        <v>8.7332000000000001</v>
      </c>
      <c r="E50" s="93">
        <v>10.157880849361099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14480021.300000001</v>
      </c>
      <c r="E54" s="56">
        <f>E60+E65</f>
        <v>0.99684435340184718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14007290.75</v>
      </c>
      <c r="E60" s="66">
        <f>D60/E20</f>
        <v>0.96430028667122369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472730.55</v>
      </c>
      <c r="E65" s="62">
        <f>D65/E20</f>
        <v>3.2544066730623496E-2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72960.59</v>
      </c>
      <c r="E69" s="56">
        <f>D69/E20</f>
        <v>5.0228069873327653E-3</v>
      </c>
    </row>
    <row r="70" spans="2:5" ht="13.5" thickBot="1">
      <c r="B70" s="42" t="s">
        <v>84</v>
      </c>
      <c r="C70" s="43" t="s">
        <v>85</v>
      </c>
      <c r="D70" s="44">
        <f>E16</f>
        <v>27122.11</v>
      </c>
      <c r="E70" s="56">
        <f>D70/E20</f>
        <v>1.867160389180075E-3</v>
      </c>
    </row>
    <row r="71" spans="2:5">
      <c r="B71" s="42" t="s">
        <v>86</v>
      </c>
      <c r="C71" s="43" t="s">
        <v>87</v>
      </c>
      <c r="D71" s="44">
        <f>D54+D69+D68-D70</f>
        <v>14525859.780000001</v>
      </c>
      <c r="E71" s="75">
        <f>E54+E69+E68-E70</f>
        <v>0.99999999999999989</v>
      </c>
    </row>
    <row r="72" spans="2:5">
      <c r="B72" s="45" t="s">
        <v>6</v>
      </c>
      <c r="C72" s="46" t="s">
        <v>88</v>
      </c>
      <c r="D72" s="61">
        <f>D71</f>
        <v>14525859.780000001</v>
      </c>
      <c r="E72" s="62">
        <f>E71</f>
        <v>0.99999999999999989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23531.759999999998</v>
      </c>
      <c r="E9" s="27">
        <f>E10+E11+E12+E13</f>
        <v>27076.95</v>
      </c>
    </row>
    <row r="10" spans="2:5">
      <c r="B10" s="15" t="s">
        <v>6</v>
      </c>
      <c r="C10" s="159" t="s">
        <v>7</v>
      </c>
      <c r="D10" s="17">
        <v>23531.759999999998</v>
      </c>
      <c r="E10" s="31">
        <v>27076.95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23531.759999999998</v>
      </c>
      <c r="E20" s="141">
        <f>E9-E16</f>
        <v>27076.95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6051.32</v>
      </c>
      <c r="E24" s="27">
        <f>D20</f>
        <v>23531.759999999998</v>
      </c>
    </row>
    <row r="25" spans="2:7">
      <c r="B25" s="25" t="s">
        <v>26</v>
      </c>
      <c r="C25" s="26" t="s">
        <v>27</v>
      </c>
      <c r="D25" s="172">
        <v>1745.33</v>
      </c>
      <c r="E25" s="242">
        <v>3490.75</v>
      </c>
      <c r="F25" s="91"/>
    </row>
    <row r="26" spans="2:7">
      <c r="B26" s="28" t="s">
        <v>28</v>
      </c>
      <c r="C26" s="29" t="s">
        <v>29</v>
      </c>
      <c r="D26" s="174">
        <v>1745.33</v>
      </c>
      <c r="E26" s="243">
        <v>3727.97</v>
      </c>
    </row>
    <row r="27" spans="2:7">
      <c r="B27" s="30" t="s">
        <v>6</v>
      </c>
      <c r="C27" s="16" t="s">
        <v>30</v>
      </c>
      <c r="D27" s="175">
        <v>1745.33</v>
      </c>
      <c r="E27" s="244">
        <v>3727.97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237.22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42.72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194.5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-135.44</v>
      </c>
      <c r="E38" s="27">
        <v>54.44</v>
      </c>
    </row>
    <row r="39" spans="2:6" ht="13.5" thickBot="1">
      <c r="B39" s="35" t="s">
        <v>47</v>
      </c>
      <c r="C39" s="36" t="s">
        <v>48</v>
      </c>
      <c r="D39" s="176">
        <v>7661.21</v>
      </c>
      <c r="E39" s="228">
        <f>E24+E25+E38</f>
        <v>27076.949999999997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50.043999999999997</v>
      </c>
      <c r="E44" s="80">
        <v>180.93</v>
      </c>
    </row>
    <row r="45" spans="2:6" ht="13.5" thickBot="1">
      <c r="B45" s="47" t="s">
        <v>8</v>
      </c>
      <c r="C45" s="88" t="s">
        <v>53</v>
      </c>
      <c r="D45" s="190">
        <v>64.656999999999996</v>
      </c>
      <c r="E45" s="81">
        <v>207.72499999999999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120.92</v>
      </c>
      <c r="E47" s="92">
        <v>130.06</v>
      </c>
    </row>
    <row r="48" spans="2:6">
      <c r="B48" s="45" t="s">
        <v>8</v>
      </c>
      <c r="C48" s="87" t="s">
        <v>55</v>
      </c>
      <c r="D48" s="189">
        <v>116.53</v>
      </c>
      <c r="E48" s="247">
        <v>126.17</v>
      </c>
    </row>
    <row r="49" spans="2:5">
      <c r="B49" s="45" t="s">
        <v>10</v>
      </c>
      <c r="C49" s="87" t="s">
        <v>56</v>
      </c>
      <c r="D49" s="189">
        <v>123.52</v>
      </c>
      <c r="E49" s="247">
        <v>132.36000000000001</v>
      </c>
    </row>
    <row r="50" spans="2:5" ht="13.5" thickBot="1">
      <c r="B50" s="47" t="s">
        <v>12</v>
      </c>
      <c r="C50" s="88" t="s">
        <v>53</v>
      </c>
      <c r="D50" s="190">
        <v>118.49</v>
      </c>
      <c r="E50" s="93">
        <v>130.35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27076.95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27076.95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27076.95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27076.95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8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215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23885.47</v>
      </c>
    </row>
    <row r="10" spans="2:5">
      <c r="B10" s="15" t="s">
        <v>6</v>
      </c>
      <c r="C10" s="159" t="s">
        <v>7</v>
      </c>
      <c r="D10" s="17"/>
      <c r="E10" s="31">
        <v>23885.47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23885.47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24739.31</v>
      </c>
      <c r="F25" s="91"/>
    </row>
    <row r="26" spans="2:7">
      <c r="B26" s="28" t="s">
        <v>28</v>
      </c>
      <c r="C26" s="29" t="s">
        <v>29</v>
      </c>
      <c r="D26" s="174"/>
      <c r="E26" s="243">
        <v>24849.58</v>
      </c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24849.58</v>
      </c>
      <c r="F29" s="91"/>
    </row>
    <row r="30" spans="2:7">
      <c r="B30" s="28" t="s">
        <v>33</v>
      </c>
      <c r="C30" s="32" t="s">
        <v>34</v>
      </c>
      <c r="D30" s="174"/>
      <c r="E30" s="243">
        <v>110.27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110.27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-853.84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23885.47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221.98390000000001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103.23</v>
      </c>
    </row>
    <row r="49" spans="2:5">
      <c r="B49" s="45" t="s">
        <v>10</v>
      </c>
      <c r="C49" s="87" t="s">
        <v>56</v>
      </c>
      <c r="D49" s="189"/>
      <c r="E49" s="247">
        <v>117.84</v>
      </c>
    </row>
    <row r="50" spans="2:5" ht="13.5" thickBot="1">
      <c r="B50" s="47" t="s">
        <v>12</v>
      </c>
      <c r="C50" s="88" t="s">
        <v>53</v>
      </c>
      <c r="D50" s="190"/>
      <c r="E50" s="93">
        <v>107.6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23885.47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23885.47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23885.47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23885.47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G78"/>
  <sheetViews>
    <sheetView topLeftCell="A25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348094.45</v>
      </c>
      <c r="E9" s="27">
        <f>E10+E11+E12+E13</f>
        <v>182193.78</v>
      </c>
    </row>
    <row r="10" spans="2:5">
      <c r="B10" s="15" t="s">
        <v>6</v>
      </c>
      <c r="C10" s="159" t="s">
        <v>7</v>
      </c>
      <c r="D10" s="17">
        <v>348094.45</v>
      </c>
      <c r="E10" s="31">
        <v>182193.78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348094.45</v>
      </c>
      <c r="E20" s="141">
        <f>E9-E16</f>
        <v>182193.78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348094.45</v>
      </c>
    </row>
    <row r="25" spans="2:7">
      <c r="B25" s="25" t="s">
        <v>26</v>
      </c>
      <c r="C25" s="26" t="s">
        <v>27</v>
      </c>
      <c r="D25" s="172"/>
      <c r="E25" s="242">
        <v>-131160.45000000001</v>
      </c>
      <c r="F25" s="91"/>
    </row>
    <row r="26" spans="2:7">
      <c r="B26" s="28" t="s">
        <v>28</v>
      </c>
      <c r="C26" s="29" t="s">
        <v>29</v>
      </c>
      <c r="D26" s="174"/>
      <c r="E26" s="243">
        <v>2148.56</v>
      </c>
    </row>
    <row r="27" spans="2:7">
      <c r="B27" s="30" t="s">
        <v>6</v>
      </c>
      <c r="C27" s="16" t="s">
        <v>30</v>
      </c>
      <c r="D27" s="175"/>
      <c r="E27" s="244">
        <v>2148.56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133309.01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61.28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2580.38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130667.35</v>
      </c>
      <c r="F37" s="91"/>
    </row>
    <row r="38" spans="2:6">
      <c r="B38" s="25" t="s">
        <v>45</v>
      </c>
      <c r="C38" s="26" t="s">
        <v>46</v>
      </c>
      <c r="D38" s="172"/>
      <c r="E38" s="27">
        <v>-34740.22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182193.78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6389.3989000000001</v>
      </c>
    </row>
    <row r="45" spans="2:6" ht="13.5" thickBot="1">
      <c r="B45" s="47" t="s">
        <v>8</v>
      </c>
      <c r="C45" s="88" t="s">
        <v>53</v>
      </c>
      <c r="D45" s="190"/>
      <c r="E45" s="81">
        <v>3666.6086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54.48</v>
      </c>
    </row>
    <row r="48" spans="2:6">
      <c r="B48" s="45" t="s">
        <v>8</v>
      </c>
      <c r="C48" s="87" t="s">
        <v>55</v>
      </c>
      <c r="D48" s="189"/>
      <c r="E48" s="247">
        <v>48.24</v>
      </c>
    </row>
    <row r="49" spans="2:5">
      <c r="B49" s="45" t="s">
        <v>10</v>
      </c>
      <c r="C49" s="87" t="s">
        <v>56</v>
      </c>
      <c r="D49" s="189"/>
      <c r="E49" s="247">
        <v>56.99</v>
      </c>
    </row>
    <row r="50" spans="2:5" ht="13.5" thickBot="1">
      <c r="B50" s="47" t="s">
        <v>12</v>
      </c>
      <c r="C50" s="88" t="s">
        <v>53</v>
      </c>
      <c r="D50" s="190"/>
      <c r="E50" s="93">
        <v>49.69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182193.78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182193.78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182193.78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182193.78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>
  <dimension ref="B1:G78"/>
  <sheetViews>
    <sheetView topLeftCell="A19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454100.91</v>
      </c>
      <c r="E9" s="27">
        <f>E10+E11+E12+E13</f>
        <v>701038.58</v>
      </c>
    </row>
    <row r="10" spans="2:5">
      <c r="B10" s="15" t="s">
        <v>6</v>
      </c>
      <c r="C10" s="159" t="s">
        <v>7</v>
      </c>
      <c r="D10" s="17">
        <v>454100.91</v>
      </c>
      <c r="E10" s="31">
        <v>701038.58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454100.91</v>
      </c>
      <c r="E20" s="141">
        <f>E9-E16</f>
        <v>701038.58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454100.91</v>
      </c>
    </row>
    <row r="25" spans="2:7">
      <c r="B25" s="25" t="s">
        <v>26</v>
      </c>
      <c r="C25" s="26" t="s">
        <v>27</v>
      </c>
      <c r="D25" s="172"/>
      <c r="E25" s="242">
        <v>222078.02</v>
      </c>
      <c r="F25" s="158"/>
    </row>
    <row r="26" spans="2:7">
      <c r="B26" s="28" t="s">
        <v>28</v>
      </c>
      <c r="C26" s="29" t="s">
        <v>29</v>
      </c>
      <c r="D26" s="174"/>
      <c r="E26" s="243">
        <v>226606.58</v>
      </c>
    </row>
    <row r="27" spans="2:7">
      <c r="B27" s="30" t="s">
        <v>6</v>
      </c>
      <c r="C27" s="16" t="s">
        <v>30</v>
      </c>
      <c r="D27" s="175"/>
      <c r="E27" s="244">
        <v>226606.58</v>
      </c>
      <c r="F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4528.5599999999995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184.36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4344.2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24859.65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701038.58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2878.0637999999999</v>
      </c>
    </row>
    <row r="45" spans="2:6" ht="13.5" thickBot="1">
      <c r="B45" s="47" t="s">
        <v>8</v>
      </c>
      <c r="C45" s="88" t="s">
        <v>53</v>
      </c>
      <c r="D45" s="190"/>
      <c r="E45" s="81">
        <v>4261.6327000000001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157.78</v>
      </c>
    </row>
    <row r="48" spans="2:6">
      <c r="B48" s="45" t="s">
        <v>8</v>
      </c>
      <c r="C48" s="87" t="s">
        <v>55</v>
      </c>
      <c r="D48" s="189"/>
      <c r="E48" s="247">
        <v>151.9</v>
      </c>
    </row>
    <row r="49" spans="2:5">
      <c r="B49" s="45" t="s">
        <v>10</v>
      </c>
      <c r="C49" s="87" t="s">
        <v>56</v>
      </c>
      <c r="D49" s="189"/>
      <c r="E49" s="247">
        <v>166.32</v>
      </c>
    </row>
    <row r="50" spans="2:5" ht="13.5" thickBot="1">
      <c r="B50" s="47" t="s">
        <v>12</v>
      </c>
      <c r="C50" s="88" t="s">
        <v>53</v>
      </c>
      <c r="D50" s="190"/>
      <c r="E50" s="93">
        <v>164.5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701038.58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701038.58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701038.58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701038.58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B1:G78"/>
  <sheetViews>
    <sheetView topLeftCell="A19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3715327.32</v>
      </c>
      <c r="E9" s="27">
        <f>E10+E11+E12+E13</f>
        <v>28347746.27</v>
      </c>
    </row>
    <row r="10" spans="2:5">
      <c r="B10" s="15" t="s">
        <v>6</v>
      </c>
      <c r="C10" s="159" t="s">
        <v>7</v>
      </c>
      <c r="D10" s="17">
        <v>3715327.32</v>
      </c>
      <c r="E10" s="31">
        <v>28347746.27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3715327.32</v>
      </c>
      <c r="E20" s="141">
        <f>E9-E16</f>
        <v>28347746.27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3715327.32</v>
      </c>
    </row>
    <row r="25" spans="2:7">
      <c r="B25" s="25" t="s">
        <v>26</v>
      </c>
      <c r="C25" s="26" t="s">
        <v>27</v>
      </c>
      <c r="D25" s="172"/>
      <c r="E25" s="242">
        <v>23340824.539999999</v>
      </c>
      <c r="F25" s="158"/>
    </row>
    <row r="26" spans="2:7">
      <c r="B26" s="28" t="s">
        <v>28</v>
      </c>
      <c r="C26" s="29" t="s">
        <v>29</v>
      </c>
      <c r="D26" s="174"/>
      <c r="E26" s="243">
        <v>23469453.760000002</v>
      </c>
      <c r="F26" s="158"/>
    </row>
    <row r="27" spans="2:7">
      <c r="B27" s="30" t="s">
        <v>6</v>
      </c>
      <c r="C27" s="16" t="s">
        <v>30</v>
      </c>
      <c r="D27" s="175"/>
      <c r="E27" s="244">
        <v>17926736.289999999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5542717.4699999997</v>
      </c>
      <c r="F29" s="158"/>
    </row>
    <row r="30" spans="2:7">
      <c r="B30" s="28" t="s">
        <v>33</v>
      </c>
      <c r="C30" s="32" t="s">
        <v>34</v>
      </c>
      <c r="D30" s="174"/>
      <c r="E30" s="243">
        <v>128629.21999999999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2111.4299999999998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126517.79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1291594.4099999999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28347746.27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42641.195</v>
      </c>
    </row>
    <row r="45" spans="2:6" ht="13.5" thickBot="1">
      <c r="B45" s="47" t="s">
        <v>8</v>
      </c>
      <c r="C45" s="88" t="s">
        <v>53</v>
      </c>
      <c r="D45" s="190"/>
      <c r="E45" s="81">
        <v>293972.27279999998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87.13</v>
      </c>
    </row>
    <row r="48" spans="2:6">
      <c r="B48" s="45" t="s">
        <v>8</v>
      </c>
      <c r="C48" s="87" t="s">
        <v>55</v>
      </c>
      <c r="D48" s="189"/>
      <c r="E48" s="247">
        <v>87.48</v>
      </c>
    </row>
    <row r="49" spans="2:5">
      <c r="B49" s="45" t="s">
        <v>10</v>
      </c>
      <c r="C49" s="87" t="s">
        <v>56</v>
      </c>
      <c r="D49" s="189"/>
      <c r="E49" s="247">
        <v>97.24</v>
      </c>
    </row>
    <row r="50" spans="2:5" ht="13.5" thickBot="1">
      <c r="B50" s="47" t="s">
        <v>12</v>
      </c>
      <c r="C50" s="88" t="s">
        <v>53</v>
      </c>
      <c r="D50" s="190"/>
      <c r="E50" s="93">
        <v>96.43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28347746.27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28347746.27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28347746.27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28347746.27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B1:G78"/>
  <sheetViews>
    <sheetView topLeftCell="A16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184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789414.71</v>
      </c>
      <c r="E9" s="27">
        <f>E10+E11+E12+E13</f>
        <v>766431.46</v>
      </c>
    </row>
    <row r="10" spans="2:5">
      <c r="B10" s="15" t="s">
        <v>6</v>
      </c>
      <c r="C10" s="159" t="s">
        <v>7</v>
      </c>
      <c r="D10" s="17">
        <v>789414.71</v>
      </c>
      <c r="E10" s="31">
        <v>766431.46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789414.71</v>
      </c>
      <c r="E20" s="141">
        <f>E9-E16</f>
        <v>766431.46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789414.71</v>
      </c>
    </row>
    <row r="25" spans="2:7">
      <c r="B25" s="25" t="s">
        <v>26</v>
      </c>
      <c r="C25" s="26" t="s">
        <v>27</v>
      </c>
      <c r="D25" s="172"/>
      <c r="E25" s="242">
        <v>-4381.7</v>
      </c>
      <c r="F25" s="158"/>
    </row>
    <row r="26" spans="2:7">
      <c r="B26" s="28" t="s">
        <v>28</v>
      </c>
      <c r="C26" s="29" t="s">
        <v>29</v>
      </c>
      <c r="D26" s="174"/>
      <c r="E26" s="243">
        <v>1984.04</v>
      </c>
    </row>
    <row r="27" spans="2:7">
      <c r="B27" s="30" t="s">
        <v>6</v>
      </c>
      <c r="C27" s="16" t="s">
        <v>30</v>
      </c>
      <c r="D27" s="175"/>
      <c r="E27" s="244">
        <v>1984.04</v>
      </c>
      <c r="F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6365.74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200.87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6164.87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-18601.55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766431.46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10559.319299999999</v>
      </c>
    </row>
    <row r="45" spans="2:6" ht="13.5" thickBot="1">
      <c r="B45" s="47" t="s">
        <v>8</v>
      </c>
      <c r="C45" s="88" t="s">
        <v>53</v>
      </c>
      <c r="D45" s="190"/>
      <c r="E45" s="81">
        <v>10497.623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74.760000000000005</v>
      </c>
    </row>
    <row r="48" spans="2:6">
      <c r="B48" s="45" t="s">
        <v>8</v>
      </c>
      <c r="C48" s="87" t="s">
        <v>55</v>
      </c>
      <c r="D48" s="189"/>
      <c r="E48" s="247">
        <v>70.180000000000007</v>
      </c>
    </row>
    <row r="49" spans="2:5">
      <c r="B49" s="45" t="s">
        <v>10</v>
      </c>
      <c r="C49" s="87" t="s">
        <v>56</v>
      </c>
      <c r="D49" s="189"/>
      <c r="E49" s="247">
        <v>77.09</v>
      </c>
    </row>
    <row r="50" spans="2:5" ht="13.5" thickBot="1">
      <c r="B50" s="47" t="s">
        <v>12</v>
      </c>
      <c r="C50" s="88" t="s">
        <v>53</v>
      </c>
      <c r="D50" s="190"/>
      <c r="E50" s="93">
        <v>73.010000000000005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766431.46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766431.46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766431.46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766431.46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opLeftCell="A22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12" t="s">
        <v>198</v>
      </c>
      <c r="C5" s="313"/>
      <c r="D5" s="313"/>
      <c r="E5" s="314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35553.300000000003</v>
      </c>
    </row>
    <row r="10" spans="2:5">
      <c r="B10" s="15" t="s">
        <v>6</v>
      </c>
      <c r="C10" s="159" t="s">
        <v>7</v>
      </c>
      <c r="D10" s="17"/>
      <c r="E10" s="31">
        <v>35553.300000000003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35553.300000000003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35429.43</v>
      </c>
      <c r="F25" s="91"/>
    </row>
    <row r="26" spans="2:7">
      <c r="B26" s="28" t="s">
        <v>28</v>
      </c>
      <c r="C26" s="29" t="s">
        <v>29</v>
      </c>
      <c r="D26" s="174"/>
      <c r="E26" s="243">
        <v>35500</v>
      </c>
      <c r="F26" s="91"/>
    </row>
    <row r="27" spans="2:7">
      <c r="B27" s="30" t="s">
        <v>6</v>
      </c>
      <c r="C27" s="16" t="s">
        <v>30</v>
      </c>
      <c r="D27" s="175"/>
      <c r="E27" s="244">
        <v>35500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  <c r="G29" s="158"/>
    </row>
    <row r="30" spans="2:7">
      <c r="B30" s="28" t="s">
        <v>33</v>
      </c>
      <c r="C30" s="32" t="s">
        <v>34</v>
      </c>
      <c r="D30" s="174"/>
      <c r="E30" s="243">
        <v>70.569999999999993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3.99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66.58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123.87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35553.300000000003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109.7324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320.63</v>
      </c>
    </row>
    <row r="49" spans="2:5">
      <c r="B49" s="45" t="s">
        <v>10</v>
      </c>
      <c r="C49" s="87" t="s">
        <v>56</v>
      </c>
      <c r="D49" s="189"/>
      <c r="E49" s="247">
        <v>324.02</v>
      </c>
    </row>
    <row r="50" spans="2:5" ht="13.5" thickBot="1">
      <c r="B50" s="47" t="s">
        <v>12</v>
      </c>
      <c r="C50" s="88" t="s">
        <v>53</v>
      </c>
      <c r="D50" s="190"/>
      <c r="E50" s="93">
        <v>324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35553.300000000003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35553.300000000003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35553.300000000003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35553.300000000003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B1:G78"/>
  <sheetViews>
    <sheetView topLeftCell="A25" zoomScaleNormal="100" workbookViewId="0">
      <selection activeCell="E50" sqref="E50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194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247110.62</v>
      </c>
      <c r="E9" s="27">
        <f>E10+E11+E12+E13</f>
        <v>47983.03</v>
      </c>
    </row>
    <row r="10" spans="2:5">
      <c r="B10" s="15" t="s">
        <v>6</v>
      </c>
      <c r="C10" s="159" t="s">
        <v>7</v>
      </c>
      <c r="D10" s="17">
        <v>247110.62</v>
      </c>
      <c r="E10" s="31">
        <v>47983.03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customHeight="1" thickBot="1">
      <c r="B20" s="9" t="s">
        <v>22</v>
      </c>
      <c r="C20" s="229"/>
      <c r="D20" s="20">
        <f>D9-D16</f>
        <v>247110.62</v>
      </c>
      <c r="E20" s="141">
        <f>E9-E16</f>
        <v>47983.03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13703.92</v>
      </c>
      <c r="E24" s="27">
        <f>D20</f>
        <v>247110.62</v>
      </c>
    </row>
    <row r="25" spans="2:7">
      <c r="B25" s="25" t="s">
        <v>26</v>
      </c>
      <c r="C25" s="26" t="s">
        <v>27</v>
      </c>
      <c r="D25" s="172">
        <v>1487.08</v>
      </c>
      <c r="E25" s="242">
        <v>-191151.35999999999</v>
      </c>
      <c r="F25" s="158"/>
    </row>
    <row r="26" spans="2:7">
      <c r="B26" s="28" t="s">
        <v>28</v>
      </c>
      <c r="C26" s="29" t="s">
        <v>29</v>
      </c>
      <c r="D26" s="174">
        <v>9192.61</v>
      </c>
      <c r="E26" s="243">
        <v>65717.649999999994</v>
      </c>
    </row>
    <row r="27" spans="2:7">
      <c r="B27" s="30" t="s">
        <v>6</v>
      </c>
      <c r="C27" s="16" t="s">
        <v>30</v>
      </c>
      <c r="D27" s="175">
        <v>1381.37</v>
      </c>
      <c r="E27" s="244">
        <v>34299.47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7811.24</v>
      </c>
      <c r="E29" s="244">
        <v>31418.18</v>
      </c>
    </row>
    <row r="30" spans="2:7">
      <c r="B30" s="28" t="s">
        <v>33</v>
      </c>
      <c r="C30" s="32" t="s">
        <v>34</v>
      </c>
      <c r="D30" s="174">
        <v>7705.5300000000007</v>
      </c>
      <c r="E30" s="243">
        <v>256869.01</v>
      </c>
      <c r="F30" s="158"/>
    </row>
    <row r="31" spans="2:7">
      <c r="B31" s="30" t="s">
        <v>6</v>
      </c>
      <c r="C31" s="16" t="s">
        <v>35</v>
      </c>
      <c r="D31" s="175">
        <v>2507.46</v>
      </c>
      <c r="E31" s="244">
        <v>170.37</v>
      </c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68</v>
      </c>
      <c r="E33" s="244">
        <v>204.04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148.36000000000001</v>
      </c>
      <c r="E35" s="244">
        <v>1578.05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4981.71</v>
      </c>
      <c r="E37" s="244">
        <v>254916.55</v>
      </c>
      <c r="F37" s="158"/>
    </row>
    <row r="38" spans="2:6">
      <c r="B38" s="25" t="s">
        <v>45</v>
      </c>
      <c r="C38" s="26" t="s">
        <v>46</v>
      </c>
      <c r="D38" s="172">
        <v>-1068.05</v>
      </c>
      <c r="E38" s="27">
        <v>-7976.23</v>
      </c>
    </row>
    <row r="39" spans="2:6" ht="13.5" thickBot="1">
      <c r="B39" s="35" t="s">
        <v>47</v>
      </c>
      <c r="C39" s="36" t="s">
        <v>48</v>
      </c>
      <c r="D39" s="176">
        <v>14122.95</v>
      </c>
      <c r="E39" s="228">
        <f>E24+E25+E38</f>
        <v>47983.030000000013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72.259</v>
      </c>
      <c r="E44" s="80">
        <v>1253.0328999999999</v>
      </c>
    </row>
    <row r="45" spans="2:6" ht="13.5" thickBot="1">
      <c r="B45" s="47" t="s">
        <v>8</v>
      </c>
      <c r="C45" s="88" t="s">
        <v>53</v>
      </c>
      <c r="D45" s="190">
        <v>80.084800000000001</v>
      </c>
      <c r="E45" s="81">
        <v>236.64940000000001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189.65</v>
      </c>
      <c r="E47" s="92">
        <v>197.21</v>
      </c>
    </row>
    <row r="48" spans="2:6">
      <c r="B48" s="45" t="s">
        <v>8</v>
      </c>
      <c r="C48" s="87" t="s">
        <v>55</v>
      </c>
      <c r="D48" s="189">
        <v>173.48</v>
      </c>
      <c r="E48" s="247">
        <v>189.37</v>
      </c>
    </row>
    <row r="49" spans="2:5">
      <c r="B49" s="45" t="s">
        <v>10</v>
      </c>
      <c r="C49" s="87" t="s">
        <v>56</v>
      </c>
      <c r="D49" s="189">
        <v>192.05</v>
      </c>
      <c r="E49" s="247">
        <v>210.3</v>
      </c>
    </row>
    <row r="50" spans="2:5" ht="13.5" thickBot="1">
      <c r="B50" s="47" t="s">
        <v>12</v>
      </c>
      <c r="C50" s="88" t="s">
        <v>53</v>
      </c>
      <c r="D50" s="190">
        <v>176.35</v>
      </c>
      <c r="E50" s="93">
        <v>202.76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47983.03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47983.03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47983.03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47983.03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5">
    <mergeCell ref="B2:E2"/>
    <mergeCell ref="B3:E3"/>
    <mergeCell ref="B4:E4"/>
    <mergeCell ref="B5:E5"/>
    <mergeCell ref="B53:C5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G78"/>
  <sheetViews>
    <sheetView topLeftCell="A16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145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32375.86</v>
      </c>
      <c r="E9" s="27">
        <f>E10+E11+E12+E13</f>
        <v>65548.83</v>
      </c>
    </row>
    <row r="10" spans="2:5">
      <c r="B10" s="15" t="s">
        <v>6</v>
      </c>
      <c r="C10" s="159" t="s">
        <v>7</v>
      </c>
      <c r="D10" s="17">
        <v>32375.86</v>
      </c>
      <c r="E10" s="31">
        <v>65548.83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32375.86</v>
      </c>
      <c r="E20" s="141">
        <f>E9-E16</f>
        <v>65548.83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19935.400000000001</v>
      </c>
      <c r="E24" s="27">
        <f>D20</f>
        <v>32375.86</v>
      </c>
    </row>
    <row r="25" spans="2:7">
      <c r="B25" s="25" t="s">
        <v>26</v>
      </c>
      <c r="C25" s="26" t="s">
        <v>27</v>
      </c>
      <c r="D25" s="172">
        <v>5082.7900000000009</v>
      </c>
      <c r="E25" s="242">
        <v>37726.69</v>
      </c>
      <c r="F25" s="91"/>
    </row>
    <row r="26" spans="2:7">
      <c r="B26" s="28" t="s">
        <v>28</v>
      </c>
      <c r="C26" s="29" t="s">
        <v>29</v>
      </c>
      <c r="D26" s="174">
        <v>5604.02</v>
      </c>
      <c r="E26" s="243">
        <v>54175.85</v>
      </c>
      <c r="F26" s="91"/>
    </row>
    <row r="27" spans="2:7">
      <c r="B27" s="30" t="s">
        <v>6</v>
      </c>
      <c r="C27" s="16" t="s">
        <v>30</v>
      </c>
      <c r="D27" s="175">
        <v>2089.39</v>
      </c>
      <c r="E27" s="244">
        <v>21895.43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3514.63</v>
      </c>
      <c r="E29" s="244">
        <v>32280.42</v>
      </c>
      <c r="G29" s="158"/>
    </row>
    <row r="30" spans="2:7">
      <c r="B30" s="28" t="s">
        <v>33</v>
      </c>
      <c r="C30" s="32" t="s">
        <v>34</v>
      </c>
      <c r="D30" s="174">
        <v>521.23</v>
      </c>
      <c r="E30" s="243">
        <v>16449.16</v>
      </c>
    </row>
    <row r="31" spans="2:7">
      <c r="B31" s="30" t="s">
        <v>6</v>
      </c>
      <c r="C31" s="16" t="s">
        <v>35</v>
      </c>
      <c r="D31" s="175">
        <v>187.64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79.83</v>
      </c>
      <c r="E33" s="244">
        <v>111.12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235.13</v>
      </c>
      <c r="E35" s="244">
        <v>508.45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18.63</v>
      </c>
      <c r="E37" s="244">
        <v>15829.59</v>
      </c>
      <c r="F37" s="91"/>
    </row>
    <row r="38" spans="2:6">
      <c r="B38" s="25" t="s">
        <v>45</v>
      </c>
      <c r="C38" s="26" t="s">
        <v>46</v>
      </c>
      <c r="D38" s="172">
        <v>2441.0500000000002</v>
      </c>
      <c r="E38" s="27">
        <v>-4553.72</v>
      </c>
    </row>
    <row r="39" spans="2:6" ht="13.5" thickBot="1">
      <c r="B39" s="35" t="s">
        <v>47</v>
      </c>
      <c r="C39" s="36" t="s">
        <v>48</v>
      </c>
      <c r="D39" s="176">
        <v>27459.24</v>
      </c>
      <c r="E39" s="228">
        <f>E24+E25+E38</f>
        <v>65548.83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278.0779</v>
      </c>
      <c r="E44" s="80">
        <v>337.84679999999997</v>
      </c>
    </row>
    <row r="45" spans="2:6" ht="13.5" thickBot="1">
      <c r="B45" s="47" t="s">
        <v>8</v>
      </c>
      <c r="C45" s="88" t="s">
        <v>53</v>
      </c>
      <c r="D45" s="190">
        <v>343.84219999999999</v>
      </c>
      <c r="E45" s="81">
        <v>738.3288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71.69</v>
      </c>
      <c r="E47" s="92">
        <v>95.83</v>
      </c>
    </row>
    <row r="48" spans="2:6">
      <c r="B48" s="45" t="s">
        <v>8</v>
      </c>
      <c r="C48" s="87" t="s">
        <v>55</v>
      </c>
      <c r="D48" s="189">
        <v>72.099999999999994</v>
      </c>
      <c r="E48" s="247">
        <v>85.7</v>
      </c>
    </row>
    <row r="49" spans="2:5">
      <c r="B49" s="45" t="s">
        <v>10</v>
      </c>
      <c r="C49" s="87" t="s">
        <v>56</v>
      </c>
      <c r="D49" s="189">
        <v>82.63</v>
      </c>
      <c r="E49" s="247">
        <v>100.41</v>
      </c>
    </row>
    <row r="50" spans="2:5" ht="13.5" thickBot="1">
      <c r="B50" s="47" t="s">
        <v>12</v>
      </c>
      <c r="C50" s="88" t="s">
        <v>53</v>
      </c>
      <c r="D50" s="190">
        <v>79.86</v>
      </c>
      <c r="E50" s="93">
        <v>88.78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65548.83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65548.83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65548.83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65548.83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dimension ref="A1:G78"/>
  <sheetViews>
    <sheetView topLeftCell="A13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146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55638.17</v>
      </c>
      <c r="E9" s="27">
        <f>E10+E11+E12+E13</f>
        <v>65906.850000000006</v>
      </c>
    </row>
    <row r="10" spans="2:5">
      <c r="B10" s="15" t="s">
        <v>6</v>
      </c>
      <c r="C10" s="159" t="s">
        <v>7</v>
      </c>
      <c r="D10" s="17">
        <v>55638.17</v>
      </c>
      <c r="E10" s="31">
        <v>65906.850000000006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55638.17</v>
      </c>
      <c r="E20" s="141">
        <f>E9-E16</f>
        <v>65906.850000000006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63760.28</v>
      </c>
      <c r="E24" s="27">
        <f>D20</f>
        <v>55638.17</v>
      </c>
    </row>
    <row r="25" spans="2:7">
      <c r="B25" s="25" t="s">
        <v>26</v>
      </c>
      <c r="C25" s="26" t="s">
        <v>27</v>
      </c>
      <c r="D25" s="172">
        <v>1211.7799999999997</v>
      </c>
      <c r="E25" s="242">
        <v>3943.36</v>
      </c>
    </row>
    <row r="26" spans="2:7">
      <c r="B26" s="28" t="s">
        <v>28</v>
      </c>
      <c r="C26" s="29" t="s">
        <v>29</v>
      </c>
      <c r="D26" s="174">
        <v>3868.64</v>
      </c>
      <c r="E26" s="243">
        <v>4250.58</v>
      </c>
    </row>
    <row r="27" spans="2:7">
      <c r="B27" s="30" t="s">
        <v>6</v>
      </c>
      <c r="C27" s="16" t="s">
        <v>30</v>
      </c>
      <c r="D27" s="175">
        <v>1319.25</v>
      </c>
      <c r="E27" s="244">
        <v>2894.1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2549.39</v>
      </c>
      <c r="E29" s="244">
        <v>1356.48</v>
      </c>
    </row>
    <row r="30" spans="2:7">
      <c r="B30" s="28" t="s">
        <v>33</v>
      </c>
      <c r="C30" s="32" t="s">
        <v>34</v>
      </c>
      <c r="D30" s="174">
        <v>2656.86</v>
      </c>
      <c r="E30" s="243">
        <v>307.22000000000003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41.4</v>
      </c>
      <c r="E33" s="244">
        <v>55.48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119.02</v>
      </c>
      <c r="E35" s="244">
        <v>157.74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2496.44</v>
      </c>
      <c r="E37" s="244">
        <v>94</v>
      </c>
    </row>
    <row r="38" spans="2:6">
      <c r="B38" s="25" t="s">
        <v>45</v>
      </c>
      <c r="C38" s="26" t="s">
        <v>46</v>
      </c>
      <c r="D38" s="172">
        <v>-3600.72</v>
      </c>
      <c r="E38" s="27">
        <v>6325.32</v>
      </c>
    </row>
    <row r="39" spans="2:6" ht="13.5" thickBot="1">
      <c r="B39" s="35" t="s">
        <v>47</v>
      </c>
      <c r="C39" s="36" t="s">
        <v>48</v>
      </c>
      <c r="D39" s="176">
        <v>61371.34</v>
      </c>
      <c r="E39" s="228">
        <f>E24+E25+E38</f>
        <v>65906.850000000006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209"/>
      <c r="E43" s="79"/>
    </row>
    <row r="44" spans="2:6">
      <c r="B44" s="45" t="s">
        <v>6</v>
      </c>
      <c r="C44" s="87" t="s">
        <v>52</v>
      </c>
      <c r="D44" s="189">
        <v>622.78060000000005</v>
      </c>
      <c r="E44" s="80">
        <v>636.81089999999995</v>
      </c>
    </row>
    <row r="45" spans="2:6" ht="13.5" thickBot="1">
      <c r="B45" s="47" t="s">
        <v>8</v>
      </c>
      <c r="C45" s="88" t="s">
        <v>53</v>
      </c>
      <c r="D45" s="190">
        <v>634.06690000000003</v>
      </c>
      <c r="E45" s="81">
        <v>677.70540000000005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102.38</v>
      </c>
      <c r="E47" s="92">
        <v>87.37</v>
      </c>
    </row>
    <row r="48" spans="2:6">
      <c r="B48" s="45" t="s">
        <v>8</v>
      </c>
      <c r="C48" s="87" t="s">
        <v>55</v>
      </c>
      <c r="D48" s="189">
        <v>93.58</v>
      </c>
      <c r="E48" s="247">
        <v>78.69</v>
      </c>
    </row>
    <row r="49" spans="2:5">
      <c r="B49" s="45" t="s">
        <v>10</v>
      </c>
      <c r="C49" s="87" t="s">
        <v>56</v>
      </c>
      <c r="D49" s="189">
        <v>109.25</v>
      </c>
      <c r="E49" s="247">
        <v>101.01</v>
      </c>
    </row>
    <row r="50" spans="2:5" ht="13.5" thickBot="1">
      <c r="B50" s="47" t="s">
        <v>12</v>
      </c>
      <c r="C50" s="88" t="s">
        <v>53</v>
      </c>
      <c r="D50" s="190">
        <v>96.79</v>
      </c>
      <c r="E50" s="93">
        <v>97.25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65906.850000000006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65906.850000000006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65906.850000000006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65906.850000000006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78"/>
  <sheetViews>
    <sheetView topLeftCell="A19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2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123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15992990.340000002</v>
      </c>
      <c r="E9" s="27">
        <f>E10+E11+E12+E13</f>
        <v>16200920.09</v>
      </c>
    </row>
    <row r="10" spans="2:5">
      <c r="B10" s="15" t="s">
        <v>6</v>
      </c>
      <c r="C10" s="159" t="s">
        <v>7</v>
      </c>
      <c r="D10" s="17">
        <v>15760054.65</v>
      </c>
      <c r="E10" s="31">
        <v>16159183.800000001</v>
      </c>
    </row>
    <row r="11" spans="2:5">
      <c r="B11" s="15" t="s">
        <v>8</v>
      </c>
      <c r="C11" s="159" t="s">
        <v>9</v>
      </c>
      <c r="D11" s="17">
        <v>156590.13</v>
      </c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>
        <f>D14</f>
        <v>76345.56</v>
      </c>
      <c r="E13" s="31">
        <f>E14</f>
        <v>41736.29</v>
      </c>
    </row>
    <row r="14" spans="2:5">
      <c r="B14" s="15" t="s">
        <v>14</v>
      </c>
      <c r="C14" s="159" t="s">
        <v>15</v>
      </c>
      <c r="D14" s="17">
        <v>76345.56</v>
      </c>
      <c r="E14" s="31">
        <v>41736.29</v>
      </c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>
        <f>D17+D18+D19</f>
        <v>20171.560000000001</v>
      </c>
      <c r="E16" s="27">
        <f>E17+E18+E19</f>
        <v>20011.57</v>
      </c>
    </row>
    <row r="17" spans="2:5">
      <c r="B17" s="15" t="s">
        <v>6</v>
      </c>
      <c r="C17" s="159" t="s">
        <v>15</v>
      </c>
      <c r="D17" s="84">
        <v>20171.560000000001</v>
      </c>
      <c r="E17" s="139">
        <v>20011.57</v>
      </c>
    </row>
    <row r="18" spans="2:5" ht="25.5">
      <c r="B18" s="15" t="s">
        <v>8</v>
      </c>
      <c r="C18" s="159" t="s">
        <v>20</v>
      </c>
      <c r="D18" s="17"/>
      <c r="E18" s="31"/>
    </row>
    <row r="19" spans="2:5" ht="13.5" thickBot="1">
      <c r="B19" s="19" t="s">
        <v>10</v>
      </c>
      <c r="C19" s="160" t="s">
        <v>21</v>
      </c>
      <c r="D19" s="18"/>
      <c r="E19" s="140"/>
    </row>
    <row r="20" spans="2:5" ht="13.5" thickBot="1">
      <c r="B20" s="296" t="s">
        <v>22</v>
      </c>
      <c r="C20" s="297"/>
      <c r="D20" s="20">
        <f>D9-D16</f>
        <v>15972818.780000001</v>
      </c>
      <c r="E20" s="141">
        <f>E9-E16</f>
        <v>16180908.52</v>
      </c>
    </row>
    <row r="21" spans="2:5" ht="13.5" thickBot="1">
      <c r="B21" s="3"/>
      <c r="C21" s="21"/>
      <c r="D21" s="22"/>
      <c r="E21" s="22"/>
    </row>
    <row r="22" spans="2:5" ht="16.5" thickBot="1">
      <c r="B22" s="5"/>
      <c r="C22" s="6" t="s">
        <v>23</v>
      </c>
      <c r="D22" s="23"/>
      <c r="E22" s="24"/>
    </row>
    <row r="23" spans="2:5" ht="13.5" thickBot="1">
      <c r="B23" s="9"/>
      <c r="C23" s="10" t="s">
        <v>3</v>
      </c>
      <c r="D23" s="168" t="s">
        <v>221</v>
      </c>
      <c r="E23" s="82" t="s">
        <v>195</v>
      </c>
    </row>
    <row r="24" spans="2:5" ht="13.5" thickBot="1">
      <c r="B24" s="25" t="s">
        <v>24</v>
      </c>
      <c r="C24" s="26" t="s">
        <v>25</v>
      </c>
      <c r="D24" s="199">
        <v>12313905.989999998</v>
      </c>
      <c r="E24" s="27">
        <f>D20</f>
        <v>15972818.780000001</v>
      </c>
    </row>
    <row r="25" spans="2:5">
      <c r="B25" s="25" t="s">
        <v>26</v>
      </c>
      <c r="C25" s="26" t="s">
        <v>27</v>
      </c>
      <c r="D25" s="199">
        <v>4098320.1799999992</v>
      </c>
      <c r="E25" s="242">
        <v>-321082</v>
      </c>
    </row>
    <row r="26" spans="2:5">
      <c r="B26" s="28" t="s">
        <v>28</v>
      </c>
      <c r="C26" s="29" t="s">
        <v>29</v>
      </c>
      <c r="D26" s="200">
        <v>6854745.8599999994</v>
      </c>
      <c r="E26" s="243">
        <v>3581047.9499999997</v>
      </c>
    </row>
    <row r="27" spans="2:5">
      <c r="B27" s="30" t="s">
        <v>6</v>
      </c>
      <c r="C27" s="16" t="s">
        <v>30</v>
      </c>
      <c r="D27" s="201">
        <v>2781541.5</v>
      </c>
      <c r="E27" s="244">
        <v>2518277.3199999998</v>
      </c>
    </row>
    <row r="28" spans="2:5">
      <c r="B28" s="30" t="s">
        <v>8</v>
      </c>
      <c r="C28" s="16" t="s">
        <v>31</v>
      </c>
      <c r="D28" s="201"/>
      <c r="E28" s="244"/>
    </row>
    <row r="29" spans="2:5">
      <c r="B29" s="30" t="s">
        <v>10</v>
      </c>
      <c r="C29" s="16" t="s">
        <v>32</v>
      </c>
      <c r="D29" s="201">
        <v>4073204.36</v>
      </c>
      <c r="E29" s="244">
        <v>1062770.6299999999</v>
      </c>
    </row>
    <row r="30" spans="2:5">
      <c r="B30" s="28" t="s">
        <v>33</v>
      </c>
      <c r="C30" s="32" t="s">
        <v>34</v>
      </c>
      <c r="D30" s="200">
        <v>2756425.68</v>
      </c>
      <c r="E30" s="243">
        <v>3902129.9499999997</v>
      </c>
    </row>
    <row r="31" spans="2:5">
      <c r="B31" s="30" t="s">
        <v>6</v>
      </c>
      <c r="C31" s="16" t="s">
        <v>35</v>
      </c>
      <c r="D31" s="201">
        <v>729167.12</v>
      </c>
      <c r="E31" s="244">
        <v>1973543.6500000001</v>
      </c>
    </row>
    <row r="32" spans="2:5">
      <c r="B32" s="30" t="s">
        <v>8</v>
      </c>
      <c r="C32" s="16" t="s">
        <v>36</v>
      </c>
      <c r="D32" s="201"/>
      <c r="E32" s="244"/>
    </row>
    <row r="33" spans="2:8">
      <c r="B33" s="30" t="s">
        <v>10</v>
      </c>
      <c r="C33" s="16" t="s">
        <v>37</v>
      </c>
      <c r="D33" s="201">
        <v>574292.86</v>
      </c>
      <c r="E33" s="244">
        <v>445060.27</v>
      </c>
    </row>
    <row r="34" spans="2:8">
      <c r="B34" s="30" t="s">
        <v>12</v>
      </c>
      <c r="C34" s="16" t="s">
        <v>38</v>
      </c>
      <c r="D34" s="201"/>
      <c r="E34" s="244"/>
    </row>
    <row r="35" spans="2:8" ht="25.5">
      <c r="B35" s="30" t="s">
        <v>39</v>
      </c>
      <c r="C35" s="16" t="s">
        <v>40</v>
      </c>
      <c r="D35" s="201"/>
      <c r="E35" s="244"/>
    </row>
    <row r="36" spans="2:8">
      <c r="B36" s="30" t="s">
        <v>41</v>
      </c>
      <c r="C36" s="16" t="s">
        <v>42</v>
      </c>
      <c r="D36" s="201"/>
      <c r="E36" s="244"/>
    </row>
    <row r="37" spans="2:8" ht="13.5" thickBot="1">
      <c r="B37" s="33" t="s">
        <v>43</v>
      </c>
      <c r="C37" s="34" t="s">
        <v>44</v>
      </c>
      <c r="D37" s="201">
        <v>1452965.7</v>
      </c>
      <c r="E37" s="244">
        <v>1483526.03</v>
      </c>
    </row>
    <row r="38" spans="2:8">
      <c r="B38" s="25" t="s">
        <v>45</v>
      </c>
      <c r="C38" s="26" t="s">
        <v>46</v>
      </c>
      <c r="D38" s="199">
        <v>-410330.48</v>
      </c>
      <c r="E38" s="27">
        <v>529171.74</v>
      </c>
    </row>
    <row r="39" spans="2:8" ht="13.5" thickBot="1">
      <c r="B39" s="35" t="s">
        <v>47</v>
      </c>
      <c r="C39" s="36" t="s">
        <v>48</v>
      </c>
      <c r="D39" s="202">
        <v>16001895.689999998</v>
      </c>
      <c r="E39" s="228">
        <f>E24+E25+E38</f>
        <v>16180908.520000001</v>
      </c>
      <c r="F39" s="220"/>
    </row>
    <row r="40" spans="2:8" ht="13.5" thickBot="1">
      <c r="B40" s="37"/>
      <c r="C40" s="38"/>
      <c r="D40" s="192"/>
      <c r="E40" s="39"/>
    </row>
    <row r="41" spans="2:8" ht="16.5" thickBot="1">
      <c r="B41" s="5"/>
      <c r="C41" s="40" t="s">
        <v>49</v>
      </c>
      <c r="D41" s="187"/>
      <c r="E41" s="8"/>
    </row>
    <row r="42" spans="2:8" ht="13.5" thickBot="1">
      <c r="B42" s="9"/>
      <c r="C42" s="41" t="s">
        <v>50</v>
      </c>
      <c r="D42" s="168" t="s">
        <v>221</v>
      </c>
      <c r="E42" s="82" t="s">
        <v>195</v>
      </c>
    </row>
    <row r="43" spans="2:8">
      <c r="B43" s="42" t="s">
        <v>28</v>
      </c>
      <c r="C43" s="86" t="s">
        <v>51</v>
      </c>
      <c r="D43" s="188"/>
      <c r="E43" s="79"/>
    </row>
    <row r="44" spans="2:8">
      <c r="B44" s="45" t="s">
        <v>6</v>
      </c>
      <c r="C44" s="87" t="s">
        <v>52</v>
      </c>
      <c r="D44" s="203">
        <v>1107946.7427999999</v>
      </c>
      <c r="E44" s="80">
        <v>1432790.8096</v>
      </c>
      <c r="H44" s="158"/>
    </row>
    <row r="45" spans="2:8" ht="13.5" thickBot="1">
      <c r="B45" s="47" t="s">
        <v>8</v>
      </c>
      <c r="C45" s="88" t="s">
        <v>53</v>
      </c>
      <c r="D45" s="204">
        <v>1474176.5704000001</v>
      </c>
      <c r="E45" s="81">
        <v>1401744.2912000001</v>
      </c>
    </row>
    <row r="46" spans="2:8">
      <c r="B46" s="42" t="s">
        <v>33</v>
      </c>
      <c r="C46" s="86" t="s">
        <v>54</v>
      </c>
      <c r="D46" s="205"/>
      <c r="E46" s="83"/>
    </row>
    <row r="47" spans="2:8">
      <c r="B47" s="45" t="s">
        <v>6</v>
      </c>
      <c r="C47" s="87" t="s">
        <v>52</v>
      </c>
      <c r="D47" s="206">
        <v>11.1142</v>
      </c>
      <c r="E47" s="92">
        <v>11.148</v>
      </c>
    </row>
    <row r="48" spans="2:8">
      <c r="B48" s="45" t="s">
        <v>8</v>
      </c>
      <c r="C48" s="87" t="s">
        <v>55</v>
      </c>
      <c r="D48" s="206">
        <v>10.751899999999999</v>
      </c>
      <c r="E48" s="247">
        <v>10.945</v>
      </c>
    </row>
    <row r="49" spans="2:5">
      <c r="B49" s="45" t="s">
        <v>10</v>
      </c>
      <c r="C49" s="87" t="s">
        <v>56</v>
      </c>
      <c r="D49" s="206">
        <v>11.459300000000001</v>
      </c>
      <c r="E49" s="247">
        <v>11.545</v>
      </c>
    </row>
    <row r="50" spans="2:5" ht="13.5" thickBot="1">
      <c r="B50" s="47" t="s">
        <v>12</v>
      </c>
      <c r="C50" s="88" t="s">
        <v>53</v>
      </c>
      <c r="D50" s="207">
        <v>10.854799999999999</v>
      </c>
      <c r="E50" s="93">
        <v>11.543409608715301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16159183.800000001</v>
      </c>
      <c r="E54" s="56">
        <f>E60+E65</f>
        <v>0.9986573856484543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v>15775762.630000001</v>
      </c>
      <c r="E60" s="66">
        <f>D60/E20</f>
        <v>0.97496148689678153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383421.17</v>
      </c>
      <c r="E65" s="62">
        <f>D65/E20</f>
        <v>2.3695898751672814E-2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41736.29</v>
      </c>
      <c r="E69" s="56">
        <f>D69/E20</f>
        <v>2.5793539311104148E-3</v>
      </c>
    </row>
    <row r="70" spans="2:5" ht="13.5" thickBot="1">
      <c r="B70" s="42" t="s">
        <v>84</v>
      </c>
      <c r="C70" s="43" t="s">
        <v>85</v>
      </c>
      <c r="D70" s="44">
        <f>E16</f>
        <v>20011.57</v>
      </c>
      <c r="E70" s="56">
        <f>D70/E20</f>
        <v>1.2367395795647204E-3</v>
      </c>
    </row>
    <row r="71" spans="2:5">
      <c r="B71" s="42" t="s">
        <v>86</v>
      </c>
      <c r="C71" s="43" t="s">
        <v>87</v>
      </c>
      <c r="D71" s="44">
        <f>D54+D69+D68-D70</f>
        <v>16180908.52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f>D71</f>
        <v>16180908.52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69891.41</v>
      </c>
      <c r="E9" s="27">
        <f>E10+E11+E12+E13</f>
        <v>72821.27</v>
      </c>
    </row>
    <row r="10" spans="2:5">
      <c r="B10" s="15" t="s">
        <v>6</v>
      </c>
      <c r="C10" s="159" t="s">
        <v>7</v>
      </c>
      <c r="D10" s="17">
        <v>69891.41</v>
      </c>
      <c r="E10" s="31">
        <v>72821.27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69891.41</v>
      </c>
      <c r="E20" s="141">
        <f>E9-E16</f>
        <v>72821.27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82541.73</v>
      </c>
      <c r="E24" s="27">
        <f>D20</f>
        <v>69891.41</v>
      </c>
    </row>
    <row r="25" spans="2:7">
      <c r="B25" s="25" t="s">
        <v>26</v>
      </c>
      <c r="C25" s="26" t="s">
        <v>27</v>
      </c>
      <c r="D25" s="172">
        <v>-14086.29</v>
      </c>
      <c r="E25" s="242">
        <v>1372.47</v>
      </c>
      <c r="F25" s="91"/>
    </row>
    <row r="26" spans="2:7">
      <c r="B26" s="28" t="s">
        <v>28</v>
      </c>
      <c r="C26" s="29" t="s">
        <v>29</v>
      </c>
      <c r="D26" s="174">
        <v>2440.34</v>
      </c>
      <c r="E26" s="243">
        <v>2109.09</v>
      </c>
    </row>
    <row r="27" spans="2:7">
      <c r="B27" s="30" t="s">
        <v>6</v>
      </c>
      <c r="C27" s="16" t="s">
        <v>30</v>
      </c>
      <c r="D27" s="175">
        <v>2440.34</v>
      </c>
      <c r="E27" s="244">
        <v>2109.09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16526.63</v>
      </c>
      <c r="E30" s="243">
        <v>736.62</v>
      </c>
    </row>
    <row r="31" spans="2:7">
      <c r="B31" s="30" t="s">
        <v>6</v>
      </c>
      <c r="C31" s="16" t="s">
        <v>35</v>
      </c>
      <c r="D31" s="175">
        <v>15587.91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178.84</v>
      </c>
      <c r="E33" s="244">
        <v>117.1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759.88</v>
      </c>
      <c r="E35" s="244">
        <v>619.52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-2120.37</v>
      </c>
      <c r="E38" s="27">
        <v>1557.39</v>
      </c>
    </row>
    <row r="39" spans="2:6" ht="13.5" thickBot="1">
      <c r="B39" s="35" t="s">
        <v>47</v>
      </c>
      <c r="C39" s="36" t="s">
        <v>48</v>
      </c>
      <c r="D39" s="176">
        <v>66335.070000000007</v>
      </c>
      <c r="E39" s="228">
        <f>E24+E25+E38</f>
        <v>72821.27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519.68600000000004</v>
      </c>
      <c r="E44" s="80">
        <v>431.26870000000002</v>
      </c>
    </row>
    <row r="45" spans="2:6" ht="13.5" thickBot="1">
      <c r="B45" s="47" t="s">
        <v>8</v>
      </c>
      <c r="C45" s="88" t="s">
        <v>53</v>
      </c>
      <c r="D45" s="190">
        <v>429.85399999999998</v>
      </c>
      <c r="E45" s="81">
        <v>439.66230000000002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158.83000000000001</v>
      </c>
      <c r="E47" s="92">
        <v>162.06</v>
      </c>
    </row>
    <row r="48" spans="2:6">
      <c r="B48" s="45" t="s">
        <v>8</v>
      </c>
      <c r="C48" s="87" t="s">
        <v>55</v>
      </c>
      <c r="D48" s="189">
        <v>153.71</v>
      </c>
      <c r="E48" s="247">
        <v>159.57</v>
      </c>
    </row>
    <row r="49" spans="2:5">
      <c r="B49" s="45" t="s">
        <v>10</v>
      </c>
      <c r="C49" s="87" t="s">
        <v>56</v>
      </c>
      <c r="D49" s="189">
        <v>160.29</v>
      </c>
      <c r="E49" s="247">
        <v>168.47</v>
      </c>
    </row>
    <row r="50" spans="2:5" ht="13.5" thickBot="1">
      <c r="B50" s="47" t="s">
        <v>12</v>
      </c>
      <c r="C50" s="88" t="s">
        <v>53</v>
      </c>
      <c r="D50" s="190">
        <v>154.32</v>
      </c>
      <c r="E50" s="93">
        <v>165.63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72821.27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72821.27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72821.27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72821.27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4169.41</v>
      </c>
      <c r="E9" s="27">
        <f>E10+E11+E12+E13</f>
        <v>27366.52</v>
      </c>
    </row>
    <row r="10" spans="2:5">
      <c r="B10" s="15" t="s">
        <v>6</v>
      </c>
      <c r="C10" s="159" t="s">
        <v>7</v>
      </c>
      <c r="D10" s="17">
        <v>4169.41</v>
      </c>
      <c r="E10" s="31">
        <v>27366.52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4169.41</v>
      </c>
      <c r="E20" s="141">
        <f>E9-E16</f>
        <v>27366.52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3133.36</v>
      </c>
      <c r="E24" s="27">
        <f>D20</f>
        <v>4169.41</v>
      </c>
    </row>
    <row r="25" spans="2:7">
      <c r="B25" s="25" t="s">
        <v>26</v>
      </c>
      <c r="C25" s="26" t="s">
        <v>27</v>
      </c>
      <c r="D25" s="172">
        <v>-110.50999999999999</v>
      </c>
      <c r="E25" s="242">
        <v>22877.45</v>
      </c>
      <c r="F25" s="91"/>
    </row>
    <row r="26" spans="2:7">
      <c r="B26" s="28" t="s">
        <v>28</v>
      </c>
      <c r="C26" s="29" t="s">
        <v>29</v>
      </c>
      <c r="D26" s="174"/>
      <c r="E26" s="243">
        <v>23000.01</v>
      </c>
    </row>
    <row r="27" spans="2:7">
      <c r="B27" s="30" t="s">
        <v>6</v>
      </c>
      <c r="C27" s="16" t="s">
        <v>30</v>
      </c>
      <c r="D27" s="175"/>
      <c r="E27" s="244">
        <v>23000.01</v>
      </c>
      <c r="F27" s="91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>
        <v>110.50999999999999</v>
      </c>
      <c r="E30" s="243">
        <v>122.56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39.85</v>
      </c>
      <c r="E33" s="244">
        <v>25.46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70.66</v>
      </c>
      <c r="E35" s="244">
        <v>97.1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52.6</v>
      </c>
      <c r="E38" s="27">
        <v>319.66000000000003</v>
      </c>
    </row>
    <row r="39" spans="2:6" ht="13.5" thickBot="1">
      <c r="B39" s="35" t="s">
        <v>47</v>
      </c>
      <c r="C39" s="36" t="s">
        <v>48</v>
      </c>
      <c r="D39" s="176">
        <v>3075.4500000000003</v>
      </c>
      <c r="E39" s="228">
        <f>E24+E25+E38</f>
        <v>27366.52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17.059699999999999</v>
      </c>
      <c r="E44" s="80">
        <v>21.712299999999999</v>
      </c>
    </row>
    <row r="45" spans="2:6" ht="13.5" thickBot="1">
      <c r="B45" s="47" t="s">
        <v>8</v>
      </c>
      <c r="C45" s="88" t="s">
        <v>53</v>
      </c>
      <c r="D45" s="190">
        <v>16.4709</v>
      </c>
      <c r="E45" s="81">
        <v>139.1353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183.67</v>
      </c>
      <c r="E47" s="92">
        <v>192.03</v>
      </c>
    </row>
    <row r="48" spans="2:6">
      <c r="B48" s="45" t="s">
        <v>8</v>
      </c>
      <c r="C48" s="87" t="s">
        <v>55</v>
      </c>
      <c r="D48" s="189">
        <v>183.64</v>
      </c>
      <c r="E48" s="247">
        <v>192.03</v>
      </c>
    </row>
    <row r="49" spans="2:5">
      <c r="B49" s="45" t="s">
        <v>10</v>
      </c>
      <c r="C49" s="87" t="s">
        <v>56</v>
      </c>
      <c r="D49" s="189">
        <v>188.58</v>
      </c>
      <c r="E49" s="247">
        <v>196.73</v>
      </c>
    </row>
    <row r="50" spans="2:5" ht="13.5" thickBot="1">
      <c r="B50" s="47" t="s">
        <v>12</v>
      </c>
      <c r="C50" s="88" t="s">
        <v>53</v>
      </c>
      <c r="D50" s="190">
        <v>186.72</v>
      </c>
      <c r="E50" s="93">
        <v>196.69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27366.52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27366.52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27366.52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27366.52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5000000000000004" bottom="0.5" header="0.5" footer="0.5"/>
  <pageSetup paperSize="9" scale="70" orientation="portrait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>
  <dimension ref="A1:G78"/>
  <sheetViews>
    <sheetView topLeftCell="A22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149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46200.09</v>
      </c>
      <c r="E9" s="27">
        <f>E10+E11+E12+E13</f>
        <v>68345.240000000005</v>
      </c>
    </row>
    <row r="10" spans="2:5">
      <c r="B10" s="15" t="s">
        <v>6</v>
      </c>
      <c r="C10" s="159" t="s">
        <v>7</v>
      </c>
      <c r="D10" s="17">
        <v>46200.09</v>
      </c>
      <c r="E10" s="31">
        <v>68345.240000000005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46200.09</v>
      </c>
      <c r="E20" s="141">
        <f>E9-E16</f>
        <v>68345.240000000005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34874.379999999997</v>
      </c>
      <c r="E24" s="27">
        <f>D20</f>
        <v>46200.09</v>
      </c>
    </row>
    <row r="25" spans="2:7">
      <c r="B25" s="25" t="s">
        <v>26</v>
      </c>
      <c r="C25" s="26" t="s">
        <v>27</v>
      </c>
      <c r="D25" s="172">
        <v>3685.99</v>
      </c>
      <c r="E25" s="242">
        <v>22136.37</v>
      </c>
      <c r="F25" s="91"/>
    </row>
    <row r="26" spans="2:7">
      <c r="B26" s="28" t="s">
        <v>28</v>
      </c>
      <c r="C26" s="29" t="s">
        <v>29</v>
      </c>
      <c r="D26" s="174">
        <v>7348.99</v>
      </c>
      <c r="E26" s="243">
        <v>22656.880000000001</v>
      </c>
    </row>
    <row r="27" spans="2:7">
      <c r="B27" s="30" t="s">
        <v>6</v>
      </c>
      <c r="C27" s="16" t="s">
        <v>30</v>
      </c>
      <c r="D27" s="175">
        <v>4842.37</v>
      </c>
      <c r="E27" s="244">
        <v>22656.880000000001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2506.62</v>
      </c>
      <c r="E29" s="244"/>
    </row>
    <row r="30" spans="2:7">
      <c r="B30" s="28" t="s">
        <v>33</v>
      </c>
      <c r="C30" s="32" t="s">
        <v>34</v>
      </c>
      <c r="D30" s="174">
        <v>3663</v>
      </c>
      <c r="E30" s="243">
        <v>520.51</v>
      </c>
    </row>
    <row r="31" spans="2:7">
      <c r="B31" s="30" t="s">
        <v>6</v>
      </c>
      <c r="C31" s="16" t="s">
        <v>35</v>
      </c>
      <c r="D31" s="175">
        <v>1101.02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86.52</v>
      </c>
      <c r="E33" s="244">
        <v>49.71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189.15</v>
      </c>
      <c r="E35" s="244">
        <v>251.68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2286.31</v>
      </c>
      <c r="E37" s="244">
        <v>219.12</v>
      </c>
    </row>
    <row r="38" spans="2:6">
      <c r="B38" s="25" t="s">
        <v>45</v>
      </c>
      <c r="C38" s="26" t="s">
        <v>46</v>
      </c>
      <c r="D38" s="172">
        <v>-1807.34</v>
      </c>
      <c r="E38" s="27">
        <v>8.7799999999999994</v>
      </c>
    </row>
    <row r="39" spans="2:6" ht="13.5" thickBot="1">
      <c r="B39" s="35" t="s">
        <v>47</v>
      </c>
      <c r="C39" s="36" t="s">
        <v>48</v>
      </c>
      <c r="D39" s="176">
        <v>36753.03</v>
      </c>
      <c r="E39" s="228">
        <f>E24+E25+E38</f>
        <v>68345.239999999991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119.2531</v>
      </c>
      <c r="E44" s="80">
        <v>153.24430000000001</v>
      </c>
    </row>
    <row r="45" spans="2:6" ht="13.5" thickBot="1">
      <c r="B45" s="47" t="s">
        <v>8</v>
      </c>
      <c r="C45" s="88" t="s">
        <v>53</v>
      </c>
      <c r="D45" s="190">
        <v>132.00569999999999</v>
      </c>
      <c r="E45" s="81">
        <v>225.4205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292.44</v>
      </c>
      <c r="E47" s="92">
        <v>301.48</v>
      </c>
    </row>
    <row r="48" spans="2:6">
      <c r="B48" s="45" t="s">
        <v>8</v>
      </c>
      <c r="C48" s="87" t="s">
        <v>55</v>
      </c>
      <c r="D48" s="189">
        <v>278.41000000000003</v>
      </c>
      <c r="E48" s="247">
        <v>294.87</v>
      </c>
    </row>
    <row r="49" spans="2:5">
      <c r="B49" s="45" t="s">
        <v>10</v>
      </c>
      <c r="C49" s="87" t="s">
        <v>56</v>
      </c>
      <c r="D49" s="189">
        <v>294.79000000000002</v>
      </c>
      <c r="E49" s="247">
        <v>310.3</v>
      </c>
    </row>
    <row r="50" spans="2:5" ht="13.5" thickBot="1">
      <c r="B50" s="47" t="s">
        <v>12</v>
      </c>
      <c r="C50" s="88" t="s">
        <v>53</v>
      </c>
      <c r="D50" s="190">
        <v>278.42</v>
      </c>
      <c r="E50" s="93">
        <v>303.19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68345.240000000005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68345.240000000005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68345.240000000005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68345.240000000005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49" sqref="E49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3.140625" style="78" customWidth="1"/>
    <col min="7" max="7" width="9.7109375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150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635517.93000000005</v>
      </c>
      <c r="E9" s="27">
        <f>E10+E11+E12+E13</f>
        <v>782645.46</v>
      </c>
    </row>
    <row r="10" spans="2:5">
      <c r="B10" s="15" t="s">
        <v>6</v>
      </c>
      <c r="C10" s="159" t="s">
        <v>7</v>
      </c>
      <c r="D10" s="17">
        <v>635517.93000000005</v>
      </c>
      <c r="E10" s="31">
        <v>782645.46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635517.93000000005</v>
      </c>
      <c r="E20" s="141">
        <f>E9-E16</f>
        <v>782645.46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136081.47</v>
      </c>
      <c r="E24" s="27">
        <f>D20</f>
        <v>635517.93000000005</v>
      </c>
    </row>
    <row r="25" spans="2:7">
      <c r="B25" s="25" t="s">
        <v>26</v>
      </c>
      <c r="C25" s="26" t="s">
        <v>27</v>
      </c>
      <c r="D25" s="172">
        <v>35665</v>
      </c>
      <c r="E25" s="242">
        <v>120820.69</v>
      </c>
      <c r="F25" s="91"/>
    </row>
    <row r="26" spans="2:7">
      <c r="B26" s="28" t="s">
        <v>28</v>
      </c>
      <c r="C26" s="29" t="s">
        <v>29</v>
      </c>
      <c r="D26" s="174">
        <v>45088.31</v>
      </c>
      <c r="E26" s="243">
        <v>126961.74</v>
      </c>
    </row>
    <row r="27" spans="2:7">
      <c r="B27" s="30" t="s">
        <v>6</v>
      </c>
      <c r="C27" s="16" t="s">
        <v>30</v>
      </c>
      <c r="D27" s="175">
        <v>42857</v>
      </c>
      <c r="E27" s="244">
        <v>126961.74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>
        <v>2231.31</v>
      </c>
      <c r="E29" s="244"/>
    </row>
    <row r="30" spans="2:7">
      <c r="B30" s="28" t="s">
        <v>33</v>
      </c>
      <c r="C30" s="32" t="s">
        <v>34</v>
      </c>
      <c r="D30" s="174">
        <v>9423.3100000000013</v>
      </c>
      <c r="E30" s="243">
        <v>6141.05</v>
      </c>
    </row>
    <row r="31" spans="2:7">
      <c r="B31" s="30" t="s">
        <v>6</v>
      </c>
      <c r="C31" s="16" t="s">
        <v>35</v>
      </c>
      <c r="D31" s="175">
        <v>4061.84</v>
      </c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181.75</v>
      </c>
      <c r="E33" s="244">
        <v>311.56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938.92</v>
      </c>
      <c r="E35" s="244">
        <v>4621.72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>
        <v>4240.8</v>
      </c>
      <c r="E37" s="244">
        <v>1207.77</v>
      </c>
    </row>
    <row r="38" spans="2:6">
      <c r="B38" s="25" t="s">
        <v>45</v>
      </c>
      <c r="C38" s="26" t="s">
        <v>46</v>
      </c>
      <c r="D38" s="172">
        <v>-2559.16</v>
      </c>
      <c r="E38" s="27">
        <v>26306.84</v>
      </c>
    </row>
    <row r="39" spans="2:6" ht="13.5" thickBot="1">
      <c r="B39" s="35" t="s">
        <v>47</v>
      </c>
      <c r="C39" s="36" t="s">
        <v>48</v>
      </c>
      <c r="D39" s="176">
        <v>169187.31</v>
      </c>
      <c r="E39" s="228">
        <f>E24+E25+E38</f>
        <v>782645.46000000008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436.29840000000002</v>
      </c>
      <c r="E44" s="80">
        <v>2035.8072</v>
      </c>
    </row>
    <row r="45" spans="2:6" ht="13.5" thickBot="1">
      <c r="B45" s="47" t="s">
        <v>8</v>
      </c>
      <c r="C45" s="88" t="s">
        <v>53</v>
      </c>
      <c r="D45" s="190">
        <v>550.0059</v>
      </c>
      <c r="E45" s="81">
        <v>2412.0734000000002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311.89999999999998</v>
      </c>
      <c r="E47" s="92">
        <v>312.17</v>
      </c>
    </row>
    <row r="48" spans="2:6">
      <c r="B48" s="45" t="s">
        <v>8</v>
      </c>
      <c r="C48" s="87" t="s">
        <v>55</v>
      </c>
      <c r="D48" s="189">
        <v>305.52</v>
      </c>
      <c r="E48" s="247">
        <v>309.45</v>
      </c>
    </row>
    <row r="49" spans="2:5">
      <c r="B49" s="45" t="s">
        <v>10</v>
      </c>
      <c r="C49" s="87" t="s">
        <v>56</v>
      </c>
      <c r="D49" s="189">
        <v>318.7</v>
      </c>
      <c r="E49" s="247">
        <v>324.76</v>
      </c>
    </row>
    <row r="50" spans="2:5" ht="13.5" thickBot="1">
      <c r="B50" s="47" t="s">
        <v>12</v>
      </c>
      <c r="C50" s="88" t="s">
        <v>53</v>
      </c>
      <c r="D50" s="190">
        <v>307.61</v>
      </c>
      <c r="E50" s="93">
        <v>324.47000000000003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782645.46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782645.46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782645.46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782645.46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4" width="17.85546875" style="78" customWidth="1"/>
    <col min="5" max="5" width="16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151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8315.75</v>
      </c>
      <c r="E9" s="27">
        <f>E10+E11+E12+E13</f>
        <v>10976.69</v>
      </c>
    </row>
    <row r="10" spans="2:5">
      <c r="B10" s="15" t="s">
        <v>6</v>
      </c>
      <c r="C10" s="159" t="s">
        <v>7</v>
      </c>
      <c r="D10" s="17">
        <v>8315.75</v>
      </c>
      <c r="E10" s="31">
        <v>10976.69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8315.75</v>
      </c>
      <c r="E20" s="141">
        <f>E9-E16</f>
        <v>10976.69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4877.3100000000004</v>
      </c>
      <c r="E24" s="27">
        <f>D20</f>
        <v>8315.75</v>
      </c>
    </row>
    <row r="25" spans="2:7">
      <c r="B25" s="25" t="s">
        <v>26</v>
      </c>
      <c r="C25" s="26" t="s">
        <v>27</v>
      </c>
      <c r="D25" s="172">
        <v>1968.6</v>
      </c>
      <c r="E25" s="242">
        <v>1814.86</v>
      </c>
      <c r="F25" s="91"/>
    </row>
    <row r="26" spans="2:7">
      <c r="B26" s="28" t="s">
        <v>28</v>
      </c>
      <c r="C26" s="29" t="s">
        <v>29</v>
      </c>
      <c r="D26" s="174">
        <v>1968.6</v>
      </c>
      <c r="E26" s="243">
        <v>1932.66</v>
      </c>
    </row>
    <row r="27" spans="2:7">
      <c r="B27" s="30" t="s">
        <v>6</v>
      </c>
      <c r="C27" s="16" t="s">
        <v>30</v>
      </c>
      <c r="D27" s="175">
        <v>1968.6</v>
      </c>
      <c r="E27" s="244">
        <v>1932.66</v>
      </c>
      <c r="F27" s="91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117.8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26.56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91.24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-26.65</v>
      </c>
      <c r="E38" s="27">
        <v>846.08</v>
      </c>
    </row>
    <row r="39" spans="2:6" ht="13.5" thickBot="1">
      <c r="B39" s="35" t="s">
        <v>47</v>
      </c>
      <c r="C39" s="36" t="s">
        <v>48</v>
      </c>
      <c r="D39" s="176">
        <v>6819.26</v>
      </c>
      <c r="E39" s="228">
        <f>E24+E25+E38</f>
        <v>10976.69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26.989699999999999</v>
      </c>
      <c r="E44" s="80">
        <v>48.1877</v>
      </c>
    </row>
    <row r="45" spans="2:6" ht="13.5" thickBot="1">
      <c r="B45" s="47" t="s">
        <v>8</v>
      </c>
      <c r="C45" s="88" t="s">
        <v>53</v>
      </c>
      <c r="D45" s="190">
        <v>37.662999999999997</v>
      </c>
      <c r="E45" s="81">
        <v>58.442599999999999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180.71</v>
      </c>
      <c r="E47" s="92">
        <v>172.57</v>
      </c>
    </row>
    <row r="48" spans="2:6">
      <c r="B48" s="45" t="s">
        <v>8</v>
      </c>
      <c r="C48" s="87" t="s">
        <v>55</v>
      </c>
      <c r="D48" s="189">
        <v>177.3</v>
      </c>
      <c r="E48" s="247">
        <v>168.37</v>
      </c>
    </row>
    <row r="49" spans="2:5">
      <c r="B49" s="45" t="s">
        <v>10</v>
      </c>
      <c r="C49" s="87" t="s">
        <v>56</v>
      </c>
      <c r="D49" s="189">
        <v>192.59</v>
      </c>
      <c r="E49" s="247">
        <v>187.87</v>
      </c>
    </row>
    <row r="50" spans="2:5" ht="13.5" thickBot="1">
      <c r="B50" s="47" t="s">
        <v>12</v>
      </c>
      <c r="C50" s="88" t="s">
        <v>53</v>
      </c>
      <c r="D50" s="190">
        <v>181.06</v>
      </c>
      <c r="E50" s="93">
        <v>187.82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10976.69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10976.69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10976.69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10976.69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>
  <dimension ref="A1:G78"/>
  <sheetViews>
    <sheetView topLeftCell="A19" zoomScaleNormal="100" workbookViewId="0">
      <selection activeCell="E50" sqref="E50"/>
    </sheetView>
  </sheetViews>
  <sheetFormatPr defaultRowHeight="12.75"/>
  <cols>
    <col min="1" max="1" width="9.140625" style="78"/>
    <col min="2" max="2" width="5.28515625" style="78" bestFit="1" customWidth="1"/>
    <col min="3" max="3" width="72.7109375" style="78" customWidth="1"/>
    <col min="4" max="5" width="17.85546875" style="78" customWidth="1"/>
    <col min="6" max="6" width="16" style="78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thickBot="1">
      <c r="B5" s="309" t="s">
        <v>152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11172.29</v>
      </c>
      <c r="E9" s="27">
        <f>E10+E11+E12+E13</f>
        <v>22681.07</v>
      </c>
    </row>
    <row r="10" spans="2:5">
      <c r="B10" s="15" t="s">
        <v>6</v>
      </c>
      <c r="C10" s="159" t="s">
        <v>7</v>
      </c>
      <c r="D10" s="17">
        <v>11172.29</v>
      </c>
      <c r="E10" s="31">
        <v>22681.07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11172.29</v>
      </c>
      <c r="E20" s="141">
        <f>E9-E16</f>
        <v>22681.07</v>
      </c>
      <c r="F20" s="91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>
        <v>9824.27</v>
      </c>
      <c r="E24" s="27">
        <f>D20</f>
        <v>11172.29</v>
      </c>
    </row>
    <row r="25" spans="2:7">
      <c r="B25" s="25" t="s">
        <v>26</v>
      </c>
      <c r="C25" s="26" t="s">
        <v>27</v>
      </c>
      <c r="D25" s="172">
        <v>-116.12</v>
      </c>
      <c r="E25" s="242">
        <v>11563.01</v>
      </c>
      <c r="F25" s="91"/>
    </row>
    <row r="26" spans="2:7">
      <c r="B26" s="28" t="s">
        <v>28</v>
      </c>
      <c r="C26" s="29" t="s">
        <v>29</v>
      </c>
      <c r="D26" s="174"/>
      <c r="E26" s="243">
        <v>11783.74</v>
      </c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11783.74</v>
      </c>
    </row>
    <row r="30" spans="2:7">
      <c r="B30" s="28" t="s">
        <v>33</v>
      </c>
      <c r="C30" s="32" t="s">
        <v>34</v>
      </c>
      <c r="D30" s="174">
        <v>116.12</v>
      </c>
      <c r="E30" s="243">
        <v>220.73000000000002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>
        <v>32.15</v>
      </c>
      <c r="E33" s="244">
        <v>47.33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>
        <v>83.97</v>
      </c>
      <c r="E35" s="244">
        <v>173.4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>
        <v>-297.38</v>
      </c>
      <c r="E38" s="27">
        <v>-54.23</v>
      </c>
    </row>
    <row r="39" spans="2:6" ht="13.5" thickBot="1">
      <c r="B39" s="35" t="s">
        <v>47</v>
      </c>
      <c r="C39" s="36" t="s">
        <v>48</v>
      </c>
      <c r="D39" s="176">
        <v>9410.77</v>
      </c>
      <c r="E39" s="228">
        <f>E24+E25+E38</f>
        <v>22681.070000000003</v>
      </c>
      <c r="F39" s="17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>
        <v>121.7231</v>
      </c>
      <c r="E44" s="80">
        <v>121.06950000000001</v>
      </c>
    </row>
    <row r="45" spans="2:6" ht="13.5" thickBot="1">
      <c r="B45" s="47" t="s">
        <v>8</v>
      </c>
      <c r="C45" s="88" t="s">
        <v>53</v>
      </c>
      <c r="D45" s="190">
        <v>120.2193</v>
      </c>
      <c r="E45" s="81">
        <v>245.83860000000001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>
        <v>80.709999999999994</v>
      </c>
      <c r="E47" s="92">
        <v>92.28</v>
      </c>
    </row>
    <row r="48" spans="2:6">
      <c r="B48" s="45" t="s">
        <v>8</v>
      </c>
      <c r="C48" s="87" t="s">
        <v>55</v>
      </c>
      <c r="D48" s="189">
        <v>75.45</v>
      </c>
      <c r="E48" s="247">
        <v>87.55</v>
      </c>
    </row>
    <row r="49" spans="2:5">
      <c r="B49" s="45" t="s">
        <v>10</v>
      </c>
      <c r="C49" s="87" t="s">
        <v>56</v>
      </c>
      <c r="D49" s="189">
        <v>84.11</v>
      </c>
      <c r="E49" s="247">
        <v>95.88</v>
      </c>
    </row>
    <row r="50" spans="2:5" ht="13.5" thickBot="1">
      <c r="B50" s="47" t="s">
        <v>12</v>
      </c>
      <c r="C50" s="88" t="s">
        <v>53</v>
      </c>
      <c r="D50" s="190">
        <v>78.28</v>
      </c>
      <c r="E50" s="93">
        <v>92.26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22681.07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22681.07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22681.07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22681.07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>
  <dimension ref="B1:G78"/>
  <sheetViews>
    <sheetView topLeftCell="A31" zoomScaleNormal="100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190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>
        <f>D10+D11+D12+D13</f>
        <v>2056.2800000000002</v>
      </c>
      <c r="E9" s="27">
        <f>E10+E11+E12+E13</f>
        <v>2087.08</v>
      </c>
    </row>
    <row r="10" spans="2:5">
      <c r="B10" s="15" t="s">
        <v>6</v>
      </c>
      <c r="C10" s="159" t="s">
        <v>7</v>
      </c>
      <c r="D10" s="17">
        <v>2056.2800000000002</v>
      </c>
      <c r="E10" s="31">
        <v>2087.08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>
        <f>D9-D16</f>
        <v>2056.2800000000002</v>
      </c>
      <c r="E20" s="141">
        <f>E9-E16</f>
        <v>2087.08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>
        <f>D20</f>
        <v>2056.2800000000002</v>
      </c>
    </row>
    <row r="25" spans="2:7">
      <c r="B25" s="25" t="s">
        <v>26</v>
      </c>
      <c r="C25" s="26" t="s">
        <v>27</v>
      </c>
      <c r="D25" s="172"/>
      <c r="E25" s="242"/>
    </row>
    <row r="26" spans="2:7">
      <c r="B26" s="28" t="s">
        <v>28</v>
      </c>
      <c r="C26" s="29" t="s">
        <v>29</v>
      </c>
      <c r="D26" s="174"/>
      <c r="E26" s="243"/>
    </row>
    <row r="27" spans="2:7">
      <c r="B27" s="30" t="s">
        <v>6</v>
      </c>
      <c r="C27" s="16" t="s">
        <v>30</v>
      </c>
      <c r="D27" s="175"/>
      <c r="E27" s="244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/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/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30.8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2087.0800000000004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>
        <v>18.7788</v>
      </c>
    </row>
    <row r="45" spans="2:6" ht="13.5" thickBot="1">
      <c r="B45" s="47" t="s">
        <v>8</v>
      </c>
      <c r="C45" s="88" t="s">
        <v>53</v>
      </c>
      <c r="D45" s="190"/>
      <c r="E45" s="81">
        <v>18.7788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>
        <v>109.5</v>
      </c>
    </row>
    <row r="48" spans="2:6">
      <c r="B48" s="45" t="s">
        <v>8</v>
      </c>
      <c r="C48" s="87" t="s">
        <v>55</v>
      </c>
      <c r="D48" s="189"/>
      <c r="E48" s="247">
        <v>109.53</v>
      </c>
    </row>
    <row r="49" spans="2:5">
      <c r="B49" s="45" t="s">
        <v>10</v>
      </c>
      <c r="C49" s="87" t="s">
        <v>56</v>
      </c>
      <c r="D49" s="189"/>
      <c r="E49" s="247">
        <v>111.15</v>
      </c>
    </row>
    <row r="50" spans="2:5" ht="13.5" thickBot="1">
      <c r="B50" s="47" t="s">
        <v>12</v>
      </c>
      <c r="C50" s="88" t="s">
        <v>53</v>
      </c>
      <c r="D50" s="190"/>
      <c r="E50" s="93">
        <v>111.14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2087.08</v>
      </c>
      <c r="E54" s="56">
        <f>E60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2087.08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v>0</v>
      </c>
    </row>
    <row r="71" spans="2:5">
      <c r="B71" s="42" t="s">
        <v>86</v>
      </c>
      <c r="C71" s="43" t="s">
        <v>87</v>
      </c>
      <c r="D71" s="44">
        <f>D54</f>
        <v>2087.08</v>
      </c>
      <c r="E71" s="75">
        <f>E54</f>
        <v>1</v>
      </c>
    </row>
    <row r="72" spans="2:5">
      <c r="B72" s="45" t="s">
        <v>6</v>
      </c>
      <c r="C72" s="46" t="s">
        <v>88</v>
      </c>
      <c r="D72" s="61">
        <f>D71</f>
        <v>2087.08</v>
      </c>
      <c r="E72" s="62">
        <f>E71</f>
        <v>1</v>
      </c>
    </row>
    <row r="73" spans="2:5">
      <c r="B73" s="45" t="s">
        <v>8</v>
      </c>
      <c r="C73" s="46" t="s">
        <v>89</v>
      </c>
      <c r="D73" s="61">
        <v>0</v>
      </c>
      <c r="E73" s="62">
        <v>0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6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217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3083202.29</v>
      </c>
    </row>
    <row r="10" spans="2:5">
      <c r="B10" s="15" t="s">
        <v>6</v>
      </c>
      <c r="C10" s="159" t="s">
        <v>7</v>
      </c>
      <c r="D10" s="17"/>
      <c r="E10" s="31">
        <v>3083202.29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3083202.29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3021928.07</v>
      </c>
      <c r="F25" s="158"/>
    </row>
    <row r="26" spans="2:7">
      <c r="B26" s="28" t="s">
        <v>28</v>
      </c>
      <c r="C26" s="29" t="s">
        <v>29</v>
      </c>
      <c r="D26" s="174"/>
      <c r="E26" s="243">
        <v>3033261.11</v>
      </c>
    </row>
    <row r="27" spans="2:7">
      <c r="B27" s="30" t="s">
        <v>6</v>
      </c>
      <c r="C27" s="16" t="s">
        <v>30</v>
      </c>
      <c r="D27" s="175"/>
      <c r="E27" s="244">
        <v>2987881.48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45379.63</v>
      </c>
      <c r="F29" s="158"/>
    </row>
    <row r="30" spans="2:7">
      <c r="B30" s="28" t="s">
        <v>33</v>
      </c>
      <c r="C30" s="32" t="s">
        <v>34</v>
      </c>
      <c r="D30" s="174"/>
      <c r="E30" s="243">
        <v>11333.04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80.62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11252.42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61274.22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3083202.29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35378.11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88.6</v>
      </c>
    </row>
    <row r="49" spans="2:5">
      <c r="B49" s="45" t="s">
        <v>10</v>
      </c>
      <c r="C49" s="87" t="s">
        <v>56</v>
      </c>
      <c r="D49" s="189"/>
      <c r="E49" s="247">
        <v>89.5</v>
      </c>
    </row>
    <row r="50" spans="2:5" ht="13.5" thickBot="1">
      <c r="B50" s="47" t="s">
        <v>12</v>
      </c>
      <c r="C50" s="88" t="s">
        <v>53</v>
      </c>
      <c r="D50" s="190"/>
      <c r="E50" s="93">
        <v>87.15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3083202.29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3083202.29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3083202.29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3083202.29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9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218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3003445.3</v>
      </c>
    </row>
    <row r="10" spans="2:5">
      <c r="B10" s="15" t="s">
        <v>6</v>
      </c>
      <c r="C10" s="159" t="s">
        <v>7</v>
      </c>
      <c r="D10" s="17"/>
      <c r="E10" s="31">
        <v>3003445.3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3003445.3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2908029.43</v>
      </c>
      <c r="F25" s="158"/>
    </row>
    <row r="26" spans="2:7">
      <c r="B26" s="28" t="s">
        <v>28</v>
      </c>
      <c r="C26" s="29" t="s">
        <v>29</v>
      </c>
      <c r="D26" s="174"/>
      <c r="E26" s="243">
        <v>2965269.74</v>
      </c>
      <c r="F26" s="158"/>
    </row>
    <row r="27" spans="2:7">
      <c r="B27" s="30" t="s">
        <v>6</v>
      </c>
      <c r="C27" s="16" t="s">
        <v>30</v>
      </c>
      <c r="D27" s="175"/>
      <c r="E27" s="244">
        <v>2677834.48</v>
      </c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>
        <v>287435.26</v>
      </c>
      <c r="F29" s="158"/>
    </row>
    <row r="30" spans="2:7">
      <c r="B30" s="28" t="s">
        <v>33</v>
      </c>
      <c r="C30" s="32" t="s">
        <v>34</v>
      </c>
      <c r="D30" s="174"/>
      <c r="E30" s="243">
        <v>57240.310000000005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>
        <v>63.1</v>
      </c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8568.27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>
        <v>48608.94</v>
      </c>
    </row>
    <row r="38" spans="2:6">
      <c r="B38" s="25" t="s">
        <v>45</v>
      </c>
      <c r="C38" s="26" t="s">
        <v>46</v>
      </c>
      <c r="D38" s="172"/>
      <c r="E38" s="27">
        <v>95415.87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3003445.3000000003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6524.69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397.49</v>
      </c>
    </row>
    <row r="49" spans="2:5">
      <c r="B49" s="45" t="s">
        <v>10</v>
      </c>
      <c r="C49" s="87" t="s">
        <v>56</v>
      </c>
      <c r="D49" s="189"/>
      <c r="E49" s="247">
        <v>478.67</v>
      </c>
    </row>
    <row r="50" spans="2:5" ht="13.5" thickBot="1">
      <c r="B50" s="47" t="s">
        <v>12</v>
      </c>
      <c r="C50" s="88" t="s">
        <v>53</v>
      </c>
      <c r="D50" s="190"/>
      <c r="E50" s="93">
        <v>460.32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3003445.3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3003445.3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3003445.3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3003445.3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topLeftCell="A19" workbookViewId="0">
      <selection activeCell="E49" sqref="E49"/>
    </sheetView>
  </sheetViews>
  <sheetFormatPr defaultRowHeight="12.75"/>
  <cols>
    <col min="2" max="2" width="5.28515625" style="78" bestFit="1" customWidth="1"/>
    <col min="3" max="3" width="72.7109375" style="78" customWidth="1"/>
    <col min="4" max="5" width="17.85546875" style="78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00" t="s">
        <v>0</v>
      </c>
      <c r="C2" s="301"/>
      <c r="D2" s="301"/>
      <c r="E2" s="302"/>
    </row>
    <row r="3" spans="2:5" ht="15">
      <c r="B3" s="303" t="s">
        <v>196</v>
      </c>
      <c r="C3" s="304"/>
      <c r="D3" s="304"/>
      <c r="E3" s="305"/>
    </row>
    <row r="4" spans="2:5" ht="15.75">
      <c r="B4" s="306" t="s">
        <v>1</v>
      </c>
      <c r="C4" s="307"/>
      <c r="D4" s="307"/>
      <c r="E4" s="308"/>
    </row>
    <row r="5" spans="2:5" ht="21" customHeight="1" thickBot="1">
      <c r="B5" s="309" t="s">
        <v>219</v>
      </c>
      <c r="C5" s="310"/>
      <c r="D5" s="310"/>
      <c r="E5" s="311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166</v>
      </c>
      <c r="E8" s="12" t="s">
        <v>195</v>
      </c>
    </row>
    <row r="9" spans="2:5">
      <c r="B9" s="13" t="s">
        <v>4</v>
      </c>
      <c r="C9" s="14" t="s">
        <v>5</v>
      </c>
      <c r="D9" s="161"/>
      <c r="E9" s="27">
        <f>E10+E11+E12+E13</f>
        <v>379298.41</v>
      </c>
    </row>
    <row r="10" spans="2:5">
      <c r="B10" s="15" t="s">
        <v>6</v>
      </c>
      <c r="C10" s="159" t="s">
        <v>7</v>
      </c>
      <c r="D10" s="17"/>
      <c r="E10" s="31">
        <v>379298.41</v>
      </c>
    </row>
    <row r="11" spans="2:5">
      <c r="B11" s="15" t="s">
        <v>8</v>
      </c>
      <c r="C11" s="159" t="s">
        <v>9</v>
      </c>
      <c r="D11" s="17"/>
      <c r="E11" s="31"/>
    </row>
    <row r="12" spans="2:5" ht="25.5">
      <c r="B12" s="15" t="s">
        <v>10</v>
      </c>
      <c r="C12" s="159" t="s">
        <v>11</v>
      </c>
      <c r="D12" s="17"/>
      <c r="E12" s="31"/>
    </row>
    <row r="13" spans="2:5">
      <c r="B13" s="15" t="s">
        <v>12</v>
      </c>
      <c r="C13" s="159" t="s">
        <v>13</v>
      </c>
      <c r="D13" s="17"/>
      <c r="E13" s="31"/>
    </row>
    <row r="14" spans="2:5">
      <c r="B14" s="15" t="s">
        <v>14</v>
      </c>
      <c r="C14" s="159" t="s">
        <v>15</v>
      </c>
      <c r="D14" s="17"/>
      <c r="E14" s="31"/>
    </row>
    <row r="15" spans="2:5" ht="13.5" thickBot="1">
      <c r="B15" s="15" t="s">
        <v>16</v>
      </c>
      <c r="C15" s="159" t="s">
        <v>17</v>
      </c>
      <c r="D15" s="17"/>
      <c r="E15" s="31"/>
    </row>
    <row r="16" spans="2:5">
      <c r="B16" s="13" t="s">
        <v>18</v>
      </c>
      <c r="C16" s="14" t="s">
        <v>19</v>
      </c>
      <c r="D16" s="161"/>
      <c r="E16" s="27"/>
    </row>
    <row r="17" spans="2:7">
      <c r="B17" s="15" t="s">
        <v>6</v>
      </c>
      <c r="C17" s="159" t="s">
        <v>15</v>
      </c>
      <c r="D17" s="84"/>
      <c r="E17" s="139"/>
    </row>
    <row r="18" spans="2:7" ht="25.5">
      <c r="B18" s="15" t="s">
        <v>8</v>
      </c>
      <c r="C18" s="159" t="s">
        <v>20</v>
      </c>
      <c r="D18" s="17"/>
      <c r="E18" s="31"/>
    </row>
    <row r="19" spans="2:7" ht="13.5" thickBot="1">
      <c r="B19" s="19" t="s">
        <v>10</v>
      </c>
      <c r="C19" s="160" t="s">
        <v>21</v>
      </c>
      <c r="D19" s="18"/>
      <c r="E19" s="140"/>
    </row>
    <row r="20" spans="2:7" ht="13.5" thickBot="1">
      <c r="B20" s="296" t="s">
        <v>22</v>
      </c>
      <c r="C20" s="297"/>
      <c r="D20" s="20"/>
      <c r="E20" s="141">
        <f>E9-E16</f>
        <v>379298.41</v>
      </c>
      <c r="F20" s="158"/>
      <c r="G20" s="158"/>
    </row>
    <row r="21" spans="2:7" ht="13.5" thickBot="1">
      <c r="B21" s="3"/>
      <c r="C21" s="21"/>
      <c r="D21" s="22"/>
      <c r="E21" s="22"/>
      <c r="G21" s="158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8" t="s">
        <v>221</v>
      </c>
      <c r="E23" s="82" t="s">
        <v>195</v>
      </c>
    </row>
    <row r="24" spans="2:7" ht="13.5" thickBot="1">
      <c r="B24" s="25" t="s">
        <v>24</v>
      </c>
      <c r="C24" s="26" t="s">
        <v>25</v>
      </c>
      <c r="D24" s="172"/>
      <c r="E24" s="27"/>
    </row>
    <row r="25" spans="2:7">
      <c r="B25" s="25" t="s">
        <v>26</v>
      </c>
      <c r="C25" s="26" t="s">
        <v>27</v>
      </c>
      <c r="D25" s="172"/>
      <c r="E25" s="242">
        <v>365267.51</v>
      </c>
      <c r="F25" s="158"/>
    </row>
    <row r="26" spans="2:7">
      <c r="B26" s="28" t="s">
        <v>28</v>
      </c>
      <c r="C26" s="29" t="s">
        <v>29</v>
      </c>
      <c r="D26" s="174"/>
      <c r="E26" s="243">
        <v>367000</v>
      </c>
    </row>
    <row r="27" spans="2:7">
      <c r="B27" s="30" t="s">
        <v>6</v>
      </c>
      <c r="C27" s="16" t="s">
        <v>30</v>
      </c>
      <c r="D27" s="175"/>
      <c r="E27" s="244">
        <v>367000</v>
      </c>
      <c r="F27" s="158"/>
    </row>
    <row r="28" spans="2:7">
      <c r="B28" s="30" t="s">
        <v>8</v>
      </c>
      <c r="C28" s="16" t="s">
        <v>31</v>
      </c>
      <c r="D28" s="175"/>
      <c r="E28" s="244"/>
    </row>
    <row r="29" spans="2:7">
      <c r="B29" s="30" t="s">
        <v>10</v>
      </c>
      <c r="C29" s="16" t="s">
        <v>32</v>
      </c>
      <c r="D29" s="175"/>
      <c r="E29" s="244"/>
    </row>
    <row r="30" spans="2:7">
      <c r="B30" s="28" t="s">
        <v>33</v>
      </c>
      <c r="C30" s="32" t="s">
        <v>34</v>
      </c>
      <c r="D30" s="174"/>
      <c r="E30" s="243">
        <v>1732.49</v>
      </c>
    </row>
    <row r="31" spans="2:7">
      <c r="B31" s="30" t="s">
        <v>6</v>
      </c>
      <c r="C31" s="16" t="s">
        <v>35</v>
      </c>
      <c r="D31" s="175"/>
      <c r="E31" s="244"/>
    </row>
    <row r="32" spans="2:7">
      <c r="B32" s="30" t="s">
        <v>8</v>
      </c>
      <c r="C32" s="16" t="s">
        <v>36</v>
      </c>
      <c r="D32" s="175"/>
      <c r="E32" s="244"/>
    </row>
    <row r="33" spans="2:6">
      <c r="B33" s="30" t="s">
        <v>10</v>
      </c>
      <c r="C33" s="16" t="s">
        <v>37</v>
      </c>
      <c r="D33" s="175"/>
      <c r="E33" s="244"/>
    </row>
    <row r="34" spans="2:6">
      <c r="B34" s="30" t="s">
        <v>12</v>
      </c>
      <c r="C34" s="16" t="s">
        <v>38</v>
      </c>
      <c r="D34" s="175"/>
      <c r="E34" s="244"/>
    </row>
    <row r="35" spans="2:6" ht="25.5">
      <c r="B35" s="30" t="s">
        <v>39</v>
      </c>
      <c r="C35" s="16" t="s">
        <v>40</v>
      </c>
      <c r="D35" s="175"/>
      <c r="E35" s="244">
        <v>1732.49</v>
      </c>
    </row>
    <row r="36" spans="2:6">
      <c r="B36" s="30" t="s">
        <v>41</v>
      </c>
      <c r="C36" s="16" t="s">
        <v>42</v>
      </c>
      <c r="D36" s="175"/>
      <c r="E36" s="244"/>
    </row>
    <row r="37" spans="2:6" ht="13.5" thickBot="1">
      <c r="B37" s="33" t="s">
        <v>43</v>
      </c>
      <c r="C37" s="34" t="s">
        <v>44</v>
      </c>
      <c r="D37" s="175"/>
      <c r="E37" s="244"/>
    </row>
    <row r="38" spans="2:6">
      <c r="B38" s="25" t="s">
        <v>45</v>
      </c>
      <c r="C38" s="26" t="s">
        <v>46</v>
      </c>
      <c r="D38" s="172"/>
      <c r="E38" s="27">
        <v>14030.9</v>
      </c>
    </row>
    <row r="39" spans="2:6" ht="13.5" thickBot="1">
      <c r="B39" s="35" t="s">
        <v>47</v>
      </c>
      <c r="C39" s="36" t="s">
        <v>48</v>
      </c>
      <c r="D39" s="176"/>
      <c r="E39" s="228">
        <f>E24+E25+E38</f>
        <v>379298.41000000003</v>
      </c>
      <c r="F39" s="220"/>
    </row>
    <row r="40" spans="2:6" ht="13.5" thickBot="1">
      <c r="B40" s="37"/>
      <c r="C40" s="38"/>
      <c r="D40" s="186"/>
      <c r="E40" s="39"/>
    </row>
    <row r="41" spans="2:6" ht="16.5" thickBot="1">
      <c r="B41" s="5"/>
      <c r="C41" s="40" t="s">
        <v>49</v>
      </c>
      <c r="D41" s="187"/>
      <c r="E41" s="8"/>
    </row>
    <row r="42" spans="2:6" ht="13.5" thickBot="1">
      <c r="B42" s="9"/>
      <c r="C42" s="41" t="s">
        <v>50</v>
      </c>
      <c r="D42" s="168" t="s">
        <v>221</v>
      </c>
      <c r="E42" s="82" t="s">
        <v>195</v>
      </c>
    </row>
    <row r="43" spans="2:6">
      <c r="B43" s="42" t="s">
        <v>28</v>
      </c>
      <c r="C43" s="86" t="s">
        <v>51</v>
      </c>
      <c r="D43" s="188"/>
      <c r="E43" s="79"/>
    </row>
    <row r="44" spans="2:6">
      <c r="B44" s="45" t="s">
        <v>6</v>
      </c>
      <c r="C44" s="87" t="s">
        <v>52</v>
      </c>
      <c r="D44" s="189"/>
      <c r="E44" s="80"/>
    </row>
    <row r="45" spans="2:6" ht="13.5" thickBot="1">
      <c r="B45" s="47" t="s">
        <v>8</v>
      </c>
      <c r="C45" s="88" t="s">
        <v>53</v>
      </c>
      <c r="D45" s="190"/>
      <c r="E45" s="81">
        <v>723.7</v>
      </c>
    </row>
    <row r="46" spans="2:6">
      <c r="B46" s="42" t="s">
        <v>33</v>
      </c>
      <c r="C46" s="86" t="s">
        <v>54</v>
      </c>
      <c r="D46" s="191"/>
      <c r="E46" s="83"/>
    </row>
    <row r="47" spans="2:6">
      <c r="B47" s="45" t="s">
        <v>6</v>
      </c>
      <c r="C47" s="87" t="s">
        <v>52</v>
      </c>
      <c r="D47" s="189"/>
      <c r="E47" s="92"/>
    </row>
    <row r="48" spans="2:6">
      <c r="B48" s="45" t="s">
        <v>8</v>
      </c>
      <c r="C48" s="87" t="s">
        <v>55</v>
      </c>
      <c r="D48" s="189"/>
      <c r="E48" s="247">
        <v>492</v>
      </c>
    </row>
    <row r="49" spans="2:5">
      <c r="B49" s="45" t="s">
        <v>10</v>
      </c>
      <c r="C49" s="87" t="s">
        <v>56</v>
      </c>
      <c r="D49" s="189"/>
      <c r="E49" s="247">
        <v>525.36</v>
      </c>
    </row>
    <row r="50" spans="2:5" ht="13.5" thickBot="1">
      <c r="B50" s="47" t="s">
        <v>12</v>
      </c>
      <c r="C50" s="88" t="s">
        <v>53</v>
      </c>
      <c r="D50" s="190"/>
      <c r="E50" s="93">
        <v>524.11</v>
      </c>
    </row>
    <row r="51" spans="2:5" ht="13.5" thickBot="1">
      <c r="B51" s="37"/>
      <c r="C51" s="38"/>
      <c r="D51" s="39"/>
      <c r="E51" s="39"/>
    </row>
    <row r="52" spans="2:5" ht="16.5" thickBot="1">
      <c r="B52" s="49"/>
      <c r="C52" s="50" t="s">
        <v>57</v>
      </c>
      <c r="D52" s="51"/>
      <c r="E52" s="8"/>
    </row>
    <row r="53" spans="2:5" ht="23.25" thickBot="1">
      <c r="B53" s="298" t="s">
        <v>58</v>
      </c>
      <c r="C53" s="299"/>
      <c r="D53" s="52" t="s">
        <v>59</v>
      </c>
      <c r="E53" s="53" t="s">
        <v>60</v>
      </c>
    </row>
    <row r="54" spans="2:5" ht="13.5" thickBot="1">
      <c r="B54" s="54" t="s">
        <v>28</v>
      </c>
      <c r="C54" s="43" t="s">
        <v>61</v>
      </c>
      <c r="D54" s="55">
        <f>SUM(D55:D66)</f>
        <v>379298.41</v>
      </c>
      <c r="E54" s="56">
        <f>E60+E65</f>
        <v>1</v>
      </c>
    </row>
    <row r="55" spans="2:5" ht="25.5">
      <c r="B55" s="57" t="s">
        <v>6</v>
      </c>
      <c r="C55" s="58" t="s">
        <v>62</v>
      </c>
      <c r="D55" s="59">
        <v>0</v>
      </c>
      <c r="E55" s="60">
        <v>0</v>
      </c>
    </row>
    <row r="56" spans="2:5" ht="25.5">
      <c r="B56" s="45" t="s">
        <v>8</v>
      </c>
      <c r="C56" s="46" t="s">
        <v>63</v>
      </c>
      <c r="D56" s="61">
        <v>0</v>
      </c>
      <c r="E56" s="62">
        <v>0</v>
      </c>
    </row>
    <row r="57" spans="2:5">
      <c r="B57" s="45" t="s">
        <v>10</v>
      </c>
      <c r="C57" s="46" t="s">
        <v>64</v>
      </c>
      <c r="D57" s="61">
        <v>0</v>
      </c>
      <c r="E57" s="62">
        <v>0</v>
      </c>
    </row>
    <row r="58" spans="2:5">
      <c r="B58" s="45" t="s">
        <v>12</v>
      </c>
      <c r="C58" s="46" t="s">
        <v>65</v>
      </c>
      <c r="D58" s="61">
        <v>0</v>
      </c>
      <c r="E58" s="62">
        <v>0</v>
      </c>
    </row>
    <row r="59" spans="2:5">
      <c r="B59" s="45" t="s">
        <v>39</v>
      </c>
      <c r="C59" s="46" t="s">
        <v>66</v>
      </c>
      <c r="D59" s="61">
        <v>0</v>
      </c>
      <c r="E59" s="62">
        <v>0</v>
      </c>
    </row>
    <row r="60" spans="2:5">
      <c r="B60" s="63" t="s">
        <v>41</v>
      </c>
      <c r="C60" s="64" t="s">
        <v>67</v>
      </c>
      <c r="D60" s="65">
        <f>E10</f>
        <v>379298.41</v>
      </c>
      <c r="E60" s="66">
        <f>D60/E20</f>
        <v>1</v>
      </c>
    </row>
    <row r="61" spans="2:5" ht="24" customHeight="1">
      <c r="B61" s="63" t="s">
        <v>43</v>
      </c>
      <c r="C61" s="64" t="s">
        <v>68</v>
      </c>
      <c r="D61" s="65">
        <v>0</v>
      </c>
      <c r="E61" s="66">
        <v>0</v>
      </c>
    </row>
    <row r="62" spans="2:5">
      <c r="B62" s="63" t="s">
        <v>69</v>
      </c>
      <c r="C62" s="64" t="s">
        <v>70</v>
      </c>
      <c r="D62" s="65">
        <v>0</v>
      </c>
      <c r="E62" s="66">
        <v>0</v>
      </c>
    </row>
    <row r="63" spans="2:5">
      <c r="B63" s="45" t="s">
        <v>71</v>
      </c>
      <c r="C63" s="46" t="s">
        <v>72</v>
      </c>
      <c r="D63" s="61">
        <v>0</v>
      </c>
      <c r="E63" s="62">
        <v>0</v>
      </c>
    </row>
    <row r="64" spans="2:5">
      <c r="B64" s="45" t="s">
        <v>73</v>
      </c>
      <c r="C64" s="46" t="s">
        <v>74</v>
      </c>
      <c r="D64" s="61">
        <v>0</v>
      </c>
      <c r="E64" s="62">
        <v>0</v>
      </c>
    </row>
    <row r="65" spans="2:5">
      <c r="B65" s="45" t="s">
        <v>75</v>
      </c>
      <c r="C65" s="46" t="s">
        <v>76</v>
      </c>
      <c r="D65" s="61">
        <v>0</v>
      </c>
      <c r="E65" s="62">
        <f>D65/E20</f>
        <v>0</v>
      </c>
    </row>
    <row r="66" spans="2:5" ht="13.5" thickBot="1">
      <c r="B66" s="67" t="s">
        <v>77</v>
      </c>
      <c r="C66" s="68" t="s">
        <v>78</v>
      </c>
      <c r="D66" s="69">
        <v>0</v>
      </c>
      <c r="E66" s="70">
        <v>0</v>
      </c>
    </row>
    <row r="67" spans="2:5" ht="26.25" thickBot="1">
      <c r="B67" s="71" t="s">
        <v>33</v>
      </c>
      <c r="C67" s="72" t="s">
        <v>79</v>
      </c>
      <c r="D67" s="73">
        <v>0</v>
      </c>
      <c r="E67" s="74">
        <v>0</v>
      </c>
    </row>
    <row r="68" spans="2:5" ht="13.5" thickBot="1">
      <c r="B68" s="42" t="s">
        <v>80</v>
      </c>
      <c r="C68" s="43" t="s">
        <v>81</v>
      </c>
      <c r="D68" s="44">
        <v>0</v>
      </c>
      <c r="E68" s="89">
        <f>D68/E20</f>
        <v>0</v>
      </c>
    </row>
    <row r="69" spans="2:5" ht="13.5" thickBot="1">
      <c r="B69" s="42" t="s">
        <v>82</v>
      </c>
      <c r="C69" s="43" t="s">
        <v>83</v>
      </c>
      <c r="D69" s="44">
        <f>E13</f>
        <v>0</v>
      </c>
      <c r="E69" s="56">
        <f>D69/E20</f>
        <v>0</v>
      </c>
    </row>
    <row r="70" spans="2:5" ht="13.5" thickBot="1">
      <c r="B70" s="42" t="s">
        <v>84</v>
      </c>
      <c r="C70" s="43" t="s">
        <v>85</v>
      </c>
      <c r="D70" s="44">
        <f>E16</f>
        <v>0</v>
      </c>
      <c r="E70" s="56">
        <f>D70/E20</f>
        <v>0</v>
      </c>
    </row>
    <row r="71" spans="2:5">
      <c r="B71" s="42" t="s">
        <v>86</v>
      </c>
      <c r="C71" s="43" t="s">
        <v>87</v>
      </c>
      <c r="D71" s="44">
        <f>D54+D69+D68-D70</f>
        <v>379298.41</v>
      </c>
      <c r="E71" s="75">
        <f>E54+E69+E68-E70</f>
        <v>1</v>
      </c>
    </row>
    <row r="72" spans="2:5">
      <c r="B72" s="45" t="s">
        <v>6</v>
      </c>
      <c r="C72" s="46" t="s">
        <v>88</v>
      </c>
      <c r="D72" s="61">
        <v>0</v>
      </c>
      <c r="E72" s="62">
        <v>0</v>
      </c>
    </row>
    <row r="73" spans="2:5">
      <c r="B73" s="45" t="s">
        <v>8</v>
      </c>
      <c r="C73" s="46" t="s">
        <v>89</v>
      </c>
      <c r="D73" s="61">
        <f>D71</f>
        <v>379298.41</v>
      </c>
      <c r="E73" s="62">
        <f>E71</f>
        <v>1</v>
      </c>
    </row>
    <row r="74" spans="2:5" ht="13.5" thickBot="1">
      <c r="B74" s="47" t="s">
        <v>10</v>
      </c>
      <c r="C74" s="48" t="s">
        <v>90</v>
      </c>
      <c r="D74" s="76">
        <v>0</v>
      </c>
      <c r="E74" s="77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122</vt:i4>
      </vt:variant>
      <vt:variant>
        <vt:lpstr>Zakresy nazwane</vt:lpstr>
      </vt:variant>
      <vt:variant>
        <vt:i4>74</vt:i4>
      </vt:variant>
    </vt:vector>
  </HeadingPairs>
  <TitlesOfParts>
    <vt:vector size="196" baseType="lpstr">
      <vt:lpstr>Fundusz Gwarantowany</vt:lpstr>
      <vt:lpstr>Fundusz Stabilnego Wzrostu</vt:lpstr>
      <vt:lpstr>Fundusz Dynamiczny</vt:lpstr>
      <vt:lpstr>Fundusz Obligacji</vt:lpstr>
      <vt:lpstr>Fundusz Aktywnej Alokacji</vt:lpstr>
      <vt:lpstr>Fundusz Akcji Plus</vt:lpstr>
      <vt:lpstr>Fundusz Akcji Małych i Ś.Spółek</vt:lpstr>
      <vt:lpstr>Fundusz Selektywny</vt:lpstr>
      <vt:lpstr>Fundusz Polskich Obl. Skarb.</vt:lpstr>
      <vt:lpstr>Fundusz Pieniężny</vt:lpstr>
      <vt:lpstr>Fundusz Total Return</vt:lpstr>
      <vt:lpstr>Fundusz Akcji Glob.</vt:lpstr>
      <vt:lpstr>Fundusz Obligacji Glob.</vt:lpstr>
      <vt:lpstr>Fundusz Energet.</vt:lpstr>
      <vt:lpstr>Fundusz Konserwatywny</vt:lpstr>
      <vt:lpstr>Fundusz Zrównoważony</vt:lpstr>
      <vt:lpstr>Fundusz Aktywny</vt:lpstr>
      <vt:lpstr>Fundusz Międzynarodowy</vt:lpstr>
      <vt:lpstr>Fundusz Azjatycki</vt:lpstr>
      <vt:lpstr>Fundusz INDEKS1</vt:lpstr>
      <vt:lpstr>Fundusz INDEKS2</vt:lpstr>
      <vt:lpstr>Allianz Akcji </vt:lpstr>
      <vt:lpstr>Allianz Akcji Plus</vt:lpstr>
      <vt:lpstr>Allianz Aktywnej Alokacji</vt:lpstr>
      <vt:lpstr>Allianz Akcji Małych i Ś.Spółek</vt:lpstr>
      <vt:lpstr>Allianz Obligacji</vt:lpstr>
      <vt:lpstr>Allianz Selektywny</vt:lpstr>
      <vt:lpstr>Allianz Stabilnego Wzrostu</vt:lpstr>
      <vt:lpstr>Allianz Pieniężny</vt:lpstr>
      <vt:lpstr>Allianz Polskich Obl.Sk.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Altus ASZD</vt:lpstr>
      <vt:lpstr>Aviva NT</vt:lpstr>
      <vt:lpstr>Aviva Dł.Pap.Korp.</vt:lpstr>
      <vt:lpstr>Aviva Obligacji Dyn.</vt:lpstr>
      <vt:lpstr>Aviva PA</vt:lpstr>
      <vt:lpstr>Investor Akcji</vt:lpstr>
      <vt:lpstr>Investor Akcji Dużych Spółek</vt:lpstr>
      <vt:lpstr>Investor Gold</vt:lpstr>
      <vt:lpstr>Investor TOP 25 Małych Spółek</vt:lpstr>
      <vt:lpstr>Investor Zrównoważony Rynków W.</vt:lpstr>
      <vt:lpstr>Investor Ameryka Łacińska</vt:lpstr>
      <vt:lpstr>Investor BRIC</vt:lpstr>
      <vt:lpstr>Investor Indie i Chiny</vt:lpstr>
      <vt:lpstr>Investor Turcja</vt:lpstr>
      <vt:lpstr>Investor Zrównoważony</vt:lpstr>
      <vt:lpstr>ING Akcji</vt:lpstr>
      <vt:lpstr>ING D</vt:lpstr>
      <vt:lpstr>ING Globalnych Możliwości</vt:lpstr>
      <vt:lpstr>ING Obligacji </vt:lpstr>
      <vt:lpstr>ING Selektywny</vt:lpstr>
      <vt:lpstr>ING Sp.Dyw.USA</vt:lpstr>
      <vt:lpstr>ING Środk. Sektora Finans. Plus</vt:lpstr>
      <vt:lpstr>ING Środ. Euro. Bud. i Nier.</vt:lpstr>
      <vt:lpstr>ING Glob. Długu Korp.</vt:lpstr>
      <vt:lpstr>ING Glob. Sp.Dyw.</vt:lpstr>
      <vt:lpstr>ING Eur. Sp.Dyw.</vt:lpstr>
      <vt:lpstr>Legg Mason Akcji </vt:lpstr>
      <vt:lpstr>Legg Mason Obligacji</vt:lpstr>
      <vt:lpstr>Legg Mason Pieniężny </vt:lpstr>
      <vt:lpstr>Legg Mason  Strateg FIO</vt:lpstr>
      <vt:lpstr>Noble FM</vt:lpstr>
      <vt:lpstr>Pioneer AP</vt:lpstr>
      <vt:lpstr>Pioneer ARW</vt:lpstr>
      <vt:lpstr>Pioneer DS</vt:lpstr>
      <vt:lpstr>Pioneer OS</vt:lpstr>
      <vt:lpstr>Pioneer Surowców i Energii</vt:lpstr>
      <vt:lpstr>Pioneer Obligacji Plus</vt:lpstr>
      <vt:lpstr>Pioneer Pieniężny</vt:lpstr>
      <vt:lpstr>Pioneer P+</vt:lpstr>
      <vt:lpstr>Pioneer Stab.Inwest.</vt:lpstr>
      <vt:lpstr>PKO Akcji Nowa Europa</vt:lpstr>
      <vt:lpstr>PKO Obligacji Długoterminowych</vt:lpstr>
      <vt:lpstr>PKO Stabilnego Wzrostu Plus</vt:lpstr>
      <vt:lpstr>PKO Zrównoważony Plus</vt:lpstr>
      <vt:lpstr>PZU AK</vt:lpstr>
      <vt:lpstr>PZU AMiŚS</vt:lpstr>
      <vt:lpstr>PZU ARR</vt:lpstr>
      <vt:lpstr>PZU EME</vt:lpstr>
      <vt:lpstr>PZU Zrówn.</vt:lpstr>
      <vt:lpstr>Skarbiec K</vt:lpstr>
      <vt:lpstr>UniKorona Akcje</vt:lpstr>
      <vt:lpstr>UniAkcje Małych i Śr. Spółek</vt:lpstr>
      <vt:lpstr>UniAkcje Nowa Europa</vt:lpstr>
      <vt:lpstr>UniStabilny Wzrost</vt:lpstr>
      <vt:lpstr>UniKorona Pieniężny</vt:lpstr>
      <vt:lpstr>UniKorona Zrównoważony</vt:lpstr>
      <vt:lpstr>UniKorona Obligacje</vt:lpstr>
      <vt:lpstr>UniObligacje Nowa Europa</vt:lpstr>
      <vt:lpstr>UniAkcje Sektory Wzrostu</vt:lpstr>
      <vt:lpstr>UniLokata</vt:lpstr>
      <vt:lpstr>Schroder ISF EE</vt:lpstr>
      <vt:lpstr>Schroder ISF FME</vt:lpstr>
      <vt:lpstr>Schroder ISF GDG</vt:lpstr>
      <vt:lpstr>Schroder ISF GHIB</vt:lpstr>
      <vt:lpstr>Franklin USO</vt:lpstr>
      <vt:lpstr>Franklin GFS</vt:lpstr>
      <vt:lpstr>Templeton GB</vt:lpstr>
      <vt:lpstr>Templeton GTR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Aktywny - Surowce i Nowe Gosp.</vt:lpstr>
      <vt:lpstr>Zabezpieczony - Dalekiego Wsch.</vt:lpstr>
      <vt:lpstr>Zabezpieczony - Rynku Polskiego</vt:lpstr>
      <vt:lpstr>Zabezpieczony - Europy Wsch.</vt:lpstr>
      <vt:lpstr>Strategii Multiobligacyjnych</vt:lpstr>
      <vt:lpstr>Quercus A</vt:lpstr>
      <vt:lpstr>Quercus G</vt:lpstr>
      <vt:lpstr>Quercus Sh</vt:lpstr>
      <vt:lpstr>Quercus St</vt:lpstr>
      <vt:lpstr>Quercus OK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INDEKS1'!Obszar_wydruku</vt:lpstr>
      <vt:lpstr>'Fundusz INDEKS2'!Obszar_wydruku</vt:lpstr>
      <vt:lpstr>'Fundusz Konserwatywny'!Obszar_wydruku</vt:lpstr>
      <vt:lpstr>'Fundusz Międzynarodowy'!Obszar_wydruku</vt:lpstr>
      <vt:lpstr>'Fundusz Obligacji'!Obszar_wydruku</vt:lpstr>
      <vt:lpstr>'Fundusz Obligacji Glob.'!Obszar_wydruku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Total Return'!Obszar_wydruku</vt:lpstr>
      <vt:lpstr>'Fundusz Zrównoważony'!Obszar_wydruku</vt:lpstr>
      <vt:lpstr>'ING D'!Obszar_wydruku</vt:lpstr>
      <vt:lpstr>'ING Eur. Sp.Dyw.'!Obszar_wydruku</vt:lpstr>
      <vt:lpstr>'ING Glob. Długu Korp.'!Obszar_wydruku</vt:lpstr>
      <vt:lpstr>'ING Glob. Sp.Dyw.'!Obszar_wydruku</vt:lpstr>
      <vt:lpstr>'ING Sp.Dyw.USA'!Obszar_wydruku</vt:lpstr>
      <vt:lpstr>'Investor Akcji'!Obszar_wydruku</vt:lpstr>
      <vt:lpstr>'Investor Turcja'!Obszar_wydruku</vt:lpstr>
      <vt:lpstr>'Investor Zrównoważony'!Obszar_wydruku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ikrasnodebska</cp:lastModifiedBy>
  <cp:lastPrinted>2014-08-08T12:22:48Z</cp:lastPrinted>
  <dcterms:created xsi:type="dcterms:W3CDTF">2012-07-31T14:09:53Z</dcterms:created>
  <dcterms:modified xsi:type="dcterms:W3CDTF">2014-08-08T15:23:55Z</dcterms:modified>
</cp:coreProperties>
</file>