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ustomProperty24.bin" ContentType="application/vnd.openxmlformats-officedocument.spreadsheetml.customProperty"/>
  <Override PartName="/xl/customProperty25.bin" ContentType="application/vnd.openxmlformats-officedocument.spreadsheetml.customProperty"/>
  <Override PartName="/xl/customProperty26.bin" ContentType="application/vnd.openxmlformats-officedocument.spreadsheetml.customProperty"/>
  <Override PartName="/xl/customProperty27.bin" ContentType="application/vnd.openxmlformats-officedocument.spreadsheetml.customProperty"/>
  <Override PartName="/xl/customProperty28.bin" ContentType="application/vnd.openxmlformats-officedocument.spreadsheetml.customProperty"/>
  <Override PartName="/xl/customProperty29.bin" ContentType="application/vnd.openxmlformats-officedocument.spreadsheetml.customProperty"/>
  <Override PartName="/xl/customProperty30.bin" ContentType="application/vnd.openxmlformats-officedocument.spreadsheetml.customProperty"/>
  <Override PartName="/xl/customProperty31.bin" ContentType="application/vnd.openxmlformats-officedocument.spreadsheetml.customProperty"/>
  <Override PartName="/xl/customProperty32.bin" ContentType="application/vnd.openxmlformats-officedocument.spreadsheetml.customProperty"/>
  <Override PartName="/xl/customProperty33.bin" ContentType="application/vnd.openxmlformats-officedocument.spreadsheetml.customProperty"/>
  <Override PartName="/xl/customProperty34.bin" ContentType="application/vnd.openxmlformats-officedocument.spreadsheetml.customProperty"/>
  <Override PartName="/xl/customProperty35.bin" ContentType="application/vnd.openxmlformats-officedocument.spreadsheetml.customProperty"/>
  <Override PartName="/xl/customProperty36.bin" ContentType="application/vnd.openxmlformats-officedocument.spreadsheetml.customProperty"/>
  <Override PartName="/xl/customProperty37.bin" ContentType="application/vnd.openxmlformats-officedocument.spreadsheetml.customProperty"/>
  <Override PartName="/xl/customProperty38.bin" ContentType="application/vnd.openxmlformats-officedocument.spreadsheetml.customProperty"/>
  <Override PartName="/xl/customProperty39.bin" ContentType="application/vnd.openxmlformats-officedocument.spreadsheetml.customProperty"/>
  <Override PartName="/xl/customProperty40.bin" ContentType="application/vnd.openxmlformats-officedocument.spreadsheetml.customProperty"/>
  <Override PartName="/xl/customProperty41.bin" ContentType="application/vnd.openxmlformats-officedocument.spreadsheetml.customProperty"/>
  <Override PartName="/xl/customProperty42.bin" ContentType="application/vnd.openxmlformats-officedocument.spreadsheetml.customProperty"/>
  <Override PartName="/xl/customProperty43.bin" ContentType="application/vnd.openxmlformats-officedocument.spreadsheetml.customProperty"/>
  <Override PartName="/xl/customProperty44.bin" ContentType="application/vnd.openxmlformats-officedocument.spreadsheetml.customProperty"/>
  <Override PartName="/xl/customProperty45.bin" ContentType="application/vnd.openxmlformats-officedocument.spreadsheetml.customProperty"/>
  <Override PartName="/xl/customProperty46.bin" ContentType="application/vnd.openxmlformats-officedocument.spreadsheetml.customProperty"/>
  <Override PartName="/xl/customProperty47.bin" ContentType="application/vnd.openxmlformats-officedocument.spreadsheetml.customProperty"/>
  <Override PartName="/xl/customProperty48.bin" ContentType="application/vnd.openxmlformats-officedocument.spreadsheetml.customProperty"/>
  <Override PartName="/xl/customProperty49.bin" ContentType="application/vnd.openxmlformats-officedocument.spreadsheetml.customProperty"/>
  <Override PartName="/xl/customProperty50.bin" ContentType="application/vnd.openxmlformats-officedocument.spreadsheetml.customProperty"/>
  <Override PartName="/xl/customProperty51.bin" ContentType="application/vnd.openxmlformats-officedocument.spreadsheetml.customProperty"/>
  <Override PartName="/xl/customProperty52.bin" ContentType="application/vnd.openxmlformats-officedocument.spreadsheetml.customProperty"/>
  <Override PartName="/xl/customProperty53.bin" ContentType="application/vnd.openxmlformats-officedocument.spreadsheetml.customProperty"/>
  <Override PartName="/xl/customProperty54.bin" ContentType="application/vnd.openxmlformats-officedocument.spreadsheetml.customProperty"/>
  <Override PartName="/xl/customProperty55.bin" ContentType="application/vnd.openxmlformats-officedocument.spreadsheetml.customProperty"/>
  <Override PartName="/xl/customProperty56.bin" ContentType="application/vnd.openxmlformats-officedocument.spreadsheetml.customProperty"/>
  <Override PartName="/xl/customProperty57.bin" ContentType="application/vnd.openxmlformats-officedocument.spreadsheetml.customProperty"/>
  <Override PartName="/xl/customProperty58.bin" ContentType="application/vnd.openxmlformats-officedocument.spreadsheetml.customProperty"/>
  <Override PartName="/xl/customProperty59.bin" ContentType="application/vnd.openxmlformats-officedocument.spreadsheetml.customProperty"/>
  <Override PartName="/xl/customProperty60.bin" ContentType="application/vnd.openxmlformats-officedocument.spreadsheetml.customProperty"/>
  <Override PartName="/xl/customProperty61.bin" ContentType="application/vnd.openxmlformats-officedocument.spreadsheetml.customProperty"/>
  <Override PartName="/xl/customProperty62.bin" ContentType="application/vnd.openxmlformats-officedocument.spreadsheetml.customProperty"/>
  <Override PartName="/xl/customProperty63.bin" ContentType="application/vnd.openxmlformats-officedocument.spreadsheetml.customProperty"/>
  <Override PartName="/xl/customProperty64.bin" ContentType="application/vnd.openxmlformats-officedocument.spreadsheetml.customProperty"/>
  <Override PartName="/xl/customProperty65.bin" ContentType="application/vnd.openxmlformats-officedocument.spreadsheetml.customProperty"/>
  <Override PartName="/xl/customProperty66.bin" ContentType="application/vnd.openxmlformats-officedocument.spreadsheetml.customProperty"/>
  <Override PartName="/xl/customProperty67.bin" ContentType="application/vnd.openxmlformats-officedocument.spreadsheetml.customProperty"/>
  <Override PartName="/xl/customProperty68.bin" ContentType="application/vnd.openxmlformats-officedocument.spreadsheetml.customProperty"/>
  <Override PartName="/xl/customProperty69.bin" ContentType="application/vnd.openxmlformats-officedocument.spreadsheetml.customProperty"/>
  <Override PartName="/xl/customProperty70.bin" ContentType="application/vnd.openxmlformats-officedocument.spreadsheetml.customProperty"/>
  <Override PartName="/xl/customProperty71.bin" ContentType="application/vnd.openxmlformats-officedocument.spreadsheetml.customProperty"/>
  <Override PartName="/xl/customProperty72.bin" ContentType="application/vnd.openxmlformats-officedocument.spreadsheetml.customProperty"/>
  <Override PartName="/xl/customProperty73.bin" ContentType="application/vnd.openxmlformats-officedocument.spreadsheetml.customProperty"/>
  <Override PartName="/xl/customProperty74.bin" ContentType="application/vnd.openxmlformats-officedocument.spreadsheetml.customProperty"/>
  <Override PartName="/xl/customProperty75.bin" ContentType="application/vnd.openxmlformats-officedocument.spreadsheetml.customProperty"/>
  <Override PartName="/xl/customProperty76.bin" ContentType="application/vnd.openxmlformats-officedocument.spreadsheetml.customProperty"/>
  <Override PartName="/xl/customProperty77.bin" ContentType="application/vnd.openxmlformats-officedocument.spreadsheetml.customProperty"/>
  <Override PartName="/xl/customProperty78.bin" ContentType="application/vnd.openxmlformats-officedocument.spreadsheetml.customProperty"/>
  <Override PartName="/xl/customProperty79.bin" ContentType="application/vnd.openxmlformats-officedocument.spreadsheetml.customProperty"/>
  <Override PartName="/xl/customProperty80.bin" ContentType="application/vnd.openxmlformats-officedocument.spreadsheetml.customProperty"/>
  <Override PartName="/xl/customProperty81.bin" ContentType="application/vnd.openxmlformats-officedocument.spreadsheetml.customProperty"/>
  <Override PartName="/xl/customProperty82.bin" ContentType="application/vnd.openxmlformats-officedocument.spreadsheetml.customProperty"/>
  <Override PartName="/xl/customProperty83.bin" ContentType="application/vnd.openxmlformats-officedocument.spreadsheetml.customProperty"/>
  <Override PartName="/xl/customProperty84.bin" ContentType="application/vnd.openxmlformats-officedocument.spreadsheetml.customProperty"/>
  <Override PartName="/xl/customProperty85.bin" ContentType="application/vnd.openxmlformats-officedocument.spreadsheetml.customProperty"/>
  <Override PartName="/xl/customProperty86.bin" ContentType="application/vnd.openxmlformats-officedocument.spreadsheetml.customProperty"/>
  <Override PartName="/xl/customProperty87.bin" ContentType="application/vnd.openxmlformats-officedocument.spreadsheetml.customProperty"/>
  <Override PartName="/xl/customProperty88.bin" ContentType="application/vnd.openxmlformats-officedocument.spreadsheetml.customProperty"/>
  <Override PartName="/xl/customProperty89.bin" ContentType="application/vnd.openxmlformats-officedocument.spreadsheetml.customProperty"/>
  <Override PartName="/xl/customProperty90.bin" ContentType="application/vnd.openxmlformats-officedocument.spreadsheetml.customProperty"/>
  <Override PartName="/xl/customProperty9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Ksiegowowsc\Ks_Zamkniecia\Zycie\KNF_internetowe\2026\"/>
    </mc:Choice>
  </mc:AlternateContent>
  <xr:revisionPtr revIDLastSave="0" documentId="13_ncr:1_{E8638BF2-BA86-4A74-9D95-99507D5D089C}" xr6:coauthVersionLast="47" xr6:coauthVersionMax="47" xr10:uidLastSave="{00000000-0000-0000-0000-000000000000}"/>
  <bookViews>
    <workbookView xWindow="-120" yWindow="-120" windowWidth="38640" windowHeight="21120" tabRatio="929" xr2:uid="{00000000-000D-0000-FFFF-FFFF00000000}"/>
  </bookViews>
  <sheets>
    <sheet name="Fundusz Gwarantowany" sheetId="1" r:id="rId1"/>
    <sheet name="Fundusz Stabilnego Wzrostu" sheetId="194" r:id="rId2"/>
    <sheet name="Fundusz Dynamiczny" sheetId="4" r:id="rId3"/>
    <sheet name="Fundusz Obligacji" sheetId="5" r:id="rId4"/>
    <sheet name="Fundusz Aktywnej Alokacji" sheetId="10" r:id="rId5"/>
    <sheet name="Fundusz Akcji Plus" sheetId="11" r:id="rId6"/>
    <sheet name="Fundusz Akcji Małych i ŚS" sheetId="16" r:id="rId7"/>
    <sheet name="Fundusz Pieniężny" sheetId="17" r:id="rId8"/>
    <sheet name="Fundusz Polskich Obl. Skarb." sheetId="81" r:id="rId9"/>
    <sheet name="Fundusz Selektywny" sheetId="78" r:id="rId10"/>
    <sheet name="Fundusz Akcji Glob." sheetId="79" r:id="rId11"/>
    <sheet name="Fundusz Obligacji Glob." sheetId="122" r:id="rId12"/>
    <sheet name="Fundusz Energetyczny" sheetId="121" r:id="rId13"/>
    <sheet name="Fundusz POSBis" sheetId="230" r:id="rId14"/>
    <sheet name="Fundusz Zachowawczy" sheetId="231" r:id="rId15"/>
    <sheet name="Portfel Aktywnej Alokacji" sheetId="120" r:id="rId16"/>
    <sheet name="Portfel Dynamiczny" sheetId="69" r:id="rId17"/>
    <sheet name="Portfel Stabilnego Wzrostu" sheetId="67" r:id="rId18"/>
    <sheet name="Portfel ARR" sheetId="53" r:id="rId19"/>
    <sheet name="Portfel ARW" sheetId="94" r:id="rId20"/>
    <sheet name="Portfel OZ" sheetId="93" r:id="rId21"/>
    <sheet name="Fundusz Konserwatywny" sheetId="95" r:id="rId22"/>
    <sheet name="Fundusz Zrównoważony" sheetId="6" r:id="rId23"/>
    <sheet name="Fundusz Aktywny" sheetId="7" r:id="rId24"/>
    <sheet name="Fundusz Międzynarodowy" sheetId="8" r:id="rId25"/>
    <sheet name="Fundusz Azjatycki" sheetId="9" r:id="rId26"/>
    <sheet name="Aktywny - Surowce i Nowe Gosp." sheetId="13" r:id="rId27"/>
    <sheet name="Zabezpieczony - Dalekiego Wsch." sheetId="58" r:id="rId28"/>
    <sheet name="Zaabezpieczony - Europy Wsch." sheetId="61" r:id="rId29"/>
    <sheet name="Strategii Multiobligacyjnych" sheetId="60" r:id="rId30"/>
    <sheet name="Zabezpieczony - Rynku Polskiego" sheetId="84" r:id="rId31"/>
    <sheet name="Allianz Obligacji Plus" sheetId="22" r:id="rId32"/>
    <sheet name="Allianz Akcji Małych i ŚS" sheetId="29" r:id="rId33"/>
    <sheet name="Allianz Konserw." sheetId="30" r:id="rId34"/>
    <sheet name="Allianz Polskich Obl.Skarb." sheetId="48" r:id="rId35"/>
    <sheet name="Allianz Dyn.Multistrategia" sheetId="196" r:id="rId36"/>
    <sheet name="Allianz Def.Multistrategia" sheetId="209" r:id="rId37"/>
    <sheet name="Allianz Zbal.Multistrategia" sheetId="210" r:id="rId38"/>
    <sheet name="Templeton EI" sheetId="96" r:id="rId39"/>
    <sheet name="Franklin GFS" sheetId="151" r:id="rId40"/>
    <sheet name="Franklin USO" sheetId="152" r:id="rId41"/>
    <sheet name="Investor Fun.Dyw. Wzr" sheetId="123" r:id="rId42"/>
    <sheet name="Investor TOP MISS" sheetId="33" r:id="rId43"/>
    <sheet name="Investor Zrównoważony" sheetId="34" r:id="rId44"/>
    <sheet name="Investor Quality" sheetId="124" r:id="rId45"/>
    <sheet name="Investor RWS" sheetId="57" r:id="rId46"/>
    <sheet name="Investor Skarb Krótk" sheetId="43" r:id="rId47"/>
    <sheet name="Investor Gold" sheetId="55" r:id="rId48"/>
    <sheet name="Investor Indie i Chiny" sheetId="189" r:id="rId49"/>
    <sheet name="JPM EMO" sheetId="24" r:id="rId50"/>
    <sheet name="JPM GH" sheetId="149" r:id="rId51"/>
    <sheet name="Esaliens Akcji" sheetId="186" r:id="rId52"/>
    <sheet name="Esaliens Obligacji" sheetId="35" r:id="rId53"/>
    <sheet name="Esaliens Kons" sheetId="153" r:id="rId54"/>
    <sheet name="Esaliens Med.i NT" sheetId="47" r:id="rId55"/>
    <sheet name="Millenium Master V" sheetId="73" r:id="rId56"/>
    <sheet name="Millenium Master VI" sheetId="74" r:id="rId57"/>
    <sheet name="Millenium Master VII" sheetId="75" r:id="rId58"/>
    <sheet name="ING Akcji" sheetId="77" r:id="rId59"/>
    <sheet name="ING Obligacji" sheetId="36" r:id="rId60"/>
    <sheet name="ING Eur.SD" sheetId="115" r:id="rId61"/>
    <sheet name="ING Glob. Długu Korp." sheetId="92" r:id="rId62"/>
    <sheet name="ING Glob.SD" sheetId="90" r:id="rId63"/>
    <sheet name="ING J" sheetId="76" r:id="rId64"/>
    <sheet name="ING ORW" sheetId="136" r:id="rId65"/>
    <sheet name="Pekao OW" sheetId="167" r:id="rId66"/>
    <sheet name="Pekao Spokojna Inw" sheetId="129" r:id="rId67"/>
    <sheet name="Pekao Surowców i Energii" sheetId="169" r:id="rId68"/>
    <sheet name="Pekao Kons." sheetId="85" r:id="rId69"/>
    <sheet name="Pekao Kons.+" sheetId="103" r:id="rId70"/>
    <sheet name="Pekao DA2" sheetId="104" r:id="rId71"/>
    <sheet name="Pekao OP" sheetId="128" r:id="rId72"/>
    <sheet name="Pekao SG" sheetId="166" r:id="rId73"/>
    <sheet name="PKO Obligacji Średn." sheetId="38" r:id="rId74"/>
    <sheet name="PZU AK" sheetId="174" r:id="rId75"/>
    <sheet name="PZU AMiŚS" sheetId="130" r:id="rId76"/>
    <sheet name="PZU M" sheetId="39" r:id="rId77"/>
    <sheet name="Schroder ISF EE" sheetId="146" r:id="rId78"/>
    <sheet name="Schroder ISF FME" sheetId="133" r:id="rId79"/>
    <sheet name="Schroder ISF GDG" sheetId="132" r:id="rId80"/>
    <sheet name="Schroder ISF GCHI" sheetId="135" r:id="rId81"/>
    <sheet name="Templeton GB" sheetId="159" r:id="rId82"/>
    <sheet name="Templeton GTR" sheetId="109" r:id="rId83"/>
    <sheet name="Generali AM" sheetId="187" r:id="rId84"/>
    <sheet name="Generali AMIŚS" sheetId="177" r:id="rId85"/>
    <sheet name="Generali KA" sheetId="64" r:id="rId86"/>
    <sheet name="Generali ARW" sheetId="41" r:id="rId87"/>
    <sheet name="Generali KO" sheetId="110" r:id="rId88"/>
    <sheet name="Generali OU" sheetId="20" r:id="rId89"/>
    <sheet name="Generali KZ" sheetId="62" r:id="rId90"/>
    <sheet name="dodatkowedane" sheetId="80" r:id="rId91"/>
  </sheets>
  <definedNames>
    <definedName name="_xlnm.Print_Area" localSheetId="26">'Aktywny - Surowce i Nowe Gosp.'!$B$2:$E$73</definedName>
    <definedName name="_xlnm.Print_Area" localSheetId="36">'Allianz Def.Multistrategia'!$D$45:$E$45</definedName>
    <definedName name="_xlnm.Print_Area" localSheetId="35">'Allianz Dyn.Multistrategia'!$D$45:$E$45</definedName>
    <definedName name="_xlnm.Print_Area" localSheetId="33">'Allianz Konserw.'!$D$13</definedName>
    <definedName name="_xlnm.Print_Area" localSheetId="31">'Allianz Obligacji Plus'!$B$2:$E$74</definedName>
    <definedName name="_xlnm.Print_Area" localSheetId="34">'Allianz Polskich Obl.Skarb.'!$D$45:$E$45</definedName>
    <definedName name="_xlnm.Print_Area" localSheetId="37">'Allianz Zbal.Multistrategia'!$D$45:$E$45</definedName>
    <definedName name="_xlnm.Print_Area" localSheetId="39">'Franklin GFS'!$D$45:$E$45</definedName>
    <definedName name="_xlnm.Print_Area" localSheetId="40">'Franklin USO'!$D$45:$E$45</definedName>
    <definedName name="_xlnm.Print_Area" localSheetId="10">'Fundusz Akcji Glob.'!$B$2:$E$73</definedName>
    <definedName name="_xlnm.Print_Area" localSheetId="6">'Fundusz Akcji Małych i ŚS'!$B$2:$E$73</definedName>
    <definedName name="_xlnm.Print_Area" localSheetId="5">'Fundusz Akcji Plus'!$B$2:$E$73</definedName>
    <definedName name="_xlnm.Print_Area" localSheetId="4">'Fundusz Aktywnej Alokacji'!$B$2:$E$73</definedName>
    <definedName name="_xlnm.Print_Area" localSheetId="23">'Fundusz Aktywny'!$B$2:$E$73</definedName>
    <definedName name="_xlnm.Print_Area" localSheetId="25">'Fundusz Azjatycki'!$B$2:$E$73</definedName>
    <definedName name="_xlnm.Print_Area" localSheetId="2">'Fundusz Dynamiczny'!$B$2:$E$74</definedName>
    <definedName name="_xlnm.Print_Area" localSheetId="12">'Fundusz Energetyczny'!$B$2:$E$73</definedName>
    <definedName name="_xlnm.Print_Area" localSheetId="0">'Fundusz Gwarantowany'!$B$2:$E$77</definedName>
    <definedName name="_xlnm.Print_Area" localSheetId="21">'Fundusz Konserwatywny'!$B$2:$E$74</definedName>
    <definedName name="_xlnm.Print_Area" localSheetId="24">'Fundusz Międzynarodowy'!$B$2:$E$73</definedName>
    <definedName name="_xlnm.Print_Area" localSheetId="3">'Fundusz Obligacji'!$B$2:$E$74</definedName>
    <definedName name="_xlnm.Print_Area" localSheetId="11">'Fundusz Obligacji Glob.'!$B$2:$E$73</definedName>
    <definedName name="_xlnm.Print_Area" localSheetId="7">'Fundusz Pieniężny'!$B$2:$E$73</definedName>
    <definedName name="_xlnm.Print_Area" localSheetId="8">'Fundusz Polskich Obl. Skarb.'!$B$2:$E$73</definedName>
    <definedName name="_xlnm.Print_Area" localSheetId="13">'Fundusz POSBis'!$B$2:$E$73</definedName>
    <definedName name="_xlnm.Print_Area" localSheetId="9">'Fundusz Selektywny'!$B$2:$E$73</definedName>
    <definedName name="_xlnm.Print_Area" localSheetId="14">'Fundusz Zachowawczy'!$B$2:$E$73</definedName>
    <definedName name="_xlnm.Print_Area" localSheetId="22">'Fundusz Zrównoważony'!$B$2:$E$73</definedName>
    <definedName name="_xlnm.Print_Area" localSheetId="87">'Generali KO'!$B$2:$E$74</definedName>
    <definedName name="_xlnm.Print_Area" localSheetId="60">'ING Eur.SD'!$B$2:$E$74</definedName>
    <definedName name="_xlnm.Print_Area" localSheetId="61">'ING Glob. Długu Korp.'!$B$2:$E$74</definedName>
    <definedName name="_xlnm.Print_Area" localSheetId="62">'ING Glob.SD'!$B$2:$E$74</definedName>
    <definedName name="_xlnm.Print_Area" localSheetId="41">'Investor Fun.Dyw. Wzr'!$B$2:$E$74</definedName>
    <definedName name="_xlnm.Print_Area" localSheetId="44">'Investor Quality'!$B$2:$E$74</definedName>
    <definedName name="_xlnm.Print_Area" localSheetId="70">'Pekao DA2'!$B$2:$E$74</definedName>
    <definedName name="_xlnm.Print_Area" localSheetId="68">'Pekao Kons.'!$B$2:$E$74</definedName>
    <definedName name="_xlnm.Print_Area" localSheetId="69">'Pekao Kons.+'!$B$2:$E$74</definedName>
    <definedName name="_xlnm.Print_Area" localSheetId="71">'Pekao OP'!$B$2:$E$74</definedName>
    <definedName name="_xlnm.Print_Area" localSheetId="66">'Pekao Spokojna Inw'!$B$2:$E$74</definedName>
    <definedName name="_xlnm.Print_Area" localSheetId="15">'Portfel Aktywnej Alokacji'!$B$2:$E$73</definedName>
    <definedName name="_xlnm.Print_Area" localSheetId="18">'Portfel ARR'!$B$2:$E$73</definedName>
    <definedName name="_xlnm.Print_Area" localSheetId="19">'Portfel ARW'!$B$2:$E$74</definedName>
    <definedName name="_xlnm.Print_Area" localSheetId="16">'Portfel Dynamiczny'!$B$2:$E$73</definedName>
    <definedName name="_xlnm.Print_Area" localSheetId="20">'Portfel OZ'!$B$2:$E$74</definedName>
    <definedName name="_xlnm.Print_Area" localSheetId="17">'Portfel Stabilnego Wzrostu'!$B$2:$E$73</definedName>
    <definedName name="_xlnm.Print_Area" localSheetId="75">'PZU AMiŚS'!$B$2:$E$74</definedName>
    <definedName name="_xlnm.Print_Area" localSheetId="76">'PZU M'!$B$2:$E$74</definedName>
    <definedName name="_xlnm.Print_Area" localSheetId="78">'Schroder ISF FME'!$B$2:$E$74</definedName>
    <definedName name="_xlnm.Print_Area" localSheetId="80">'Schroder ISF GCHI'!$B$2:$E$74</definedName>
    <definedName name="_xlnm.Print_Area" localSheetId="79">'Schroder ISF GDG'!$B$2:$E$74</definedName>
    <definedName name="_xlnm.Print_Area" localSheetId="38">'Templeton EI'!$H$13</definedName>
    <definedName name="_xlnm.Print_Area" localSheetId="82">'Templeton GTR'!$B$2:$E$74</definedName>
    <definedName name="_xlnm.Print_Area" localSheetId="28">'Zaabezpieczony - Europy Wsch.'!$B$2:$E$73</definedName>
    <definedName name="_xlnm.Print_Area" localSheetId="27">'Zabezpieczony - Dalekiego Wsch.'!$B$2:$E$73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1" i="74" l="1"/>
  <c r="E21" i="74" s="1"/>
  <c r="E11" i="124"/>
  <c r="E21" i="124" s="1"/>
  <c r="E15" i="5" l="1"/>
  <c r="E14" i="194"/>
  <c r="E41" i="135" l="1"/>
  <c r="E10" i="132"/>
  <c r="E10" i="133"/>
  <c r="E10" i="129"/>
  <c r="E10" i="167"/>
  <c r="E10" i="136"/>
  <c r="E10" i="76"/>
  <c r="E10" i="62" l="1"/>
  <c r="D10" i="62"/>
  <c r="E10" i="20"/>
  <c r="D10" i="20"/>
  <c r="E10" i="110"/>
  <c r="D10" i="110"/>
  <c r="E10" i="41"/>
  <c r="D10" i="41"/>
  <c r="E10" i="64"/>
  <c r="D10" i="64"/>
  <c r="E10" i="177"/>
  <c r="D10" i="177"/>
  <c r="E10" i="187"/>
  <c r="D10" i="187"/>
  <c r="E10" i="109"/>
  <c r="D10" i="109"/>
  <c r="E10" i="159"/>
  <c r="D10" i="159"/>
  <c r="E10" i="135"/>
  <c r="D10" i="135"/>
  <c r="D10" i="132"/>
  <c r="D10" i="133"/>
  <c r="E10" i="146"/>
  <c r="D10" i="146"/>
  <c r="E10" i="39"/>
  <c r="D10" i="39"/>
  <c r="E10" i="130"/>
  <c r="D10" i="130"/>
  <c r="E10" i="174"/>
  <c r="D10" i="174"/>
  <c r="E10" i="38"/>
  <c r="D10" i="38"/>
  <c r="E10" i="166"/>
  <c r="D10" i="166"/>
  <c r="E10" i="128"/>
  <c r="D10" i="128"/>
  <c r="E10" i="104"/>
  <c r="D10" i="104"/>
  <c r="E10" i="103"/>
  <c r="D10" i="103"/>
  <c r="E10" i="85"/>
  <c r="D10" i="85"/>
  <c r="E10" i="169"/>
  <c r="D10" i="169"/>
  <c r="D10" i="129"/>
  <c r="D10" i="167"/>
  <c r="D10" i="136"/>
  <c r="D10" i="76"/>
  <c r="E10" i="90"/>
  <c r="D10" i="90"/>
  <c r="E10" i="92"/>
  <c r="D10" i="92"/>
  <c r="E10" i="115"/>
  <c r="D10" i="115"/>
  <c r="E10" i="36"/>
  <c r="D10" i="36"/>
  <c r="E10" i="77"/>
  <c r="D10" i="77"/>
  <c r="E10" i="75"/>
  <c r="D10" i="75"/>
  <c r="E10" i="74"/>
  <c r="D10" i="74"/>
  <c r="E10" i="73"/>
  <c r="D10" i="73"/>
  <c r="E10" i="47"/>
  <c r="D10" i="47"/>
  <c r="E10" i="153"/>
  <c r="D10" i="153"/>
  <c r="E10" i="186"/>
  <c r="D10" i="186"/>
  <c r="E10" i="35"/>
  <c r="D10" i="35"/>
  <c r="E10" i="149"/>
  <c r="D10" i="149"/>
  <c r="E10" i="24"/>
  <c r="D10" i="24"/>
  <c r="E10" i="189"/>
  <c r="D10" i="189"/>
  <c r="E10" i="55"/>
  <c r="D10" i="55"/>
  <c r="E10" i="43"/>
  <c r="D10" i="43"/>
  <c r="E10" i="57"/>
  <c r="D10" i="57"/>
  <c r="E10" i="124"/>
  <c r="D10" i="124"/>
  <c r="E10" i="34"/>
  <c r="D10" i="34"/>
  <c r="E10" i="33"/>
  <c r="D10" i="33"/>
  <c r="E10" i="123"/>
  <c r="D10" i="123"/>
  <c r="E10" i="152"/>
  <c r="D10" i="152"/>
  <c r="E10" i="151"/>
  <c r="D10" i="151"/>
  <c r="E10" i="96"/>
  <c r="D10" i="96"/>
  <c r="E10" i="210"/>
  <c r="D10" i="210"/>
  <c r="E10" i="209"/>
  <c r="D10" i="209"/>
  <c r="E10" i="196"/>
  <c r="D10" i="196"/>
  <c r="E10" i="48"/>
  <c r="D10" i="48"/>
  <c r="E10" i="30"/>
  <c r="D10" i="30"/>
  <c r="E10" i="29"/>
  <c r="D10" i="29"/>
  <c r="E10" i="22"/>
  <c r="D10" i="22"/>
  <c r="E10" i="84"/>
  <c r="D10" i="84"/>
  <c r="E10" i="60"/>
  <c r="D10" i="60"/>
  <c r="E10" i="61"/>
  <c r="D10" i="61"/>
  <c r="E10" i="58"/>
  <c r="D10" i="58"/>
  <c r="E10" i="13"/>
  <c r="D10" i="13"/>
  <c r="E10" i="9"/>
  <c r="D10" i="9"/>
  <c r="E10" i="8"/>
  <c r="D10" i="8"/>
  <c r="E10" i="7"/>
  <c r="D10" i="7"/>
  <c r="E10" i="6"/>
  <c r="D10" i="6"/>
  <c r="E10" i="95"/>
  <c r="D10" i="95"/>
  <c r="E10" i="93"/>
  <c r="D10" i="93"/>
  <c r="E10" i="94"/>
  <c r="D10" i="94"/>
  <c r="E10" i="53"/>
  <c r="D10" i="53"/>
  <c r="E10" i="67"/>
  <c r="D10" i="67"/>
  <c r="E10" i="69"/>
  <c r="D10" i="69"/>
  <c r="E10" i="120"/>
  <c r="D10" i="120"/>
  <c r="E10" i="231"/>
  <c r="D10" i="231"/>
  <c r="E10" i="230"/>
  <c r="D10" i="230"/>
  <c r="E10" i="121"/>
  <c r="D10" i="121"/>
  <c r="E10" i="122"/>
  <c r="D10" i="122"/>
  <c r="E10" i="79"/>
  <c r="D10" i="79"/>
  <c r="E10" i="78"/>
  <c r="D10" i="78"/>
  <c r="E10" i="81"/>
  <c r="D10" i="81"/>
  <c r="E10" i="17"/>
  <c r="D10" i="17"/>
  <c r="E10" i="16"/>
  <c r="D10" i="16"/>
  <c r="E45" i="62" l="1"/>
  <c r="D45" i="62"/>
  <c r="E45" i="20"/>
  <c r="D45" i="20"/>
  <c r="E45" i="110"/>
  <c r="D45" i="110"/>
  <c r="E45" i="41"/>
  <c r="D45" i="41"/>
  <c r="E45" i="64"/>
  <c r="D45" i="64"/>
  <c r="E45" i="177"/>
  <c r="D45" i="177"/>
  <c r="E45" i="187"/>
  <c r="D45" i="187"/>
  <c r="E45" i="109"/>
  <c r="D45" i="109"/>
  <c r="E45" i="159"/>
  <c r="D45" i="159"/>
  <c r="E45" i="135"/>
  <c r="D45" i="135"/>
  <c r="E45" i="132"/>
  <c r="D45" i="132"/>
  <c r="E45" i="133"/>
  <c r="D45" i="133"/>
  <c r="E45" i="146"/>
  <c r="D45" i="146"/>
  <c r="E45" i="39"/>
  <c r="D45" i="39"/>
  <c r="E45" i="130"/>
  <c r="D45" i="130"/>
  <c r="E45" i="174"/>
  <c r="D45" i="174"/>
  <c r="E45" i="38"/>
  <c r="D45" i="38"/>
  <c r="E45" i="166"/>
  <c r="D45" i="166"/>
  <c r="E45" i="128"/>
  <c r="D45" i="128"/>
  <c r="E45" i="104"/>
  <c r="D45" i="104"/>
  <c r="E45" i="103"/>
  <c r="D45" i="103"/>
  <c r="E45" i="85"/>
  <c r="D45" i="85"/>
  <c r="E45" i="169"/>
  <c r="D45" i="169"/>
  <c r="E45" i="129"/>
  <c r="D45" i="129"/>
  <c r="E45" i="167"/>
  <c r="D45" i="167"/>
  <c r="E45" i="136"/>
  <c r="D45" i="136"/>
  <c r="E45" i="76"/>
  <c r="D45" i="76"/>
  <c r="E45" i="90"/>
  <c r="D45" i="90"/>
  <c r="E45" i="92"/>
  <c r="D45" i="92"/>
  <c r="E45" i="115"/>
  <c r="D45" i="115"/>
  <c r="E45" i="36"/>
  <c r="D45" i="36"/>
  <c r="E45" i="77"/>
  <c r="D45" i="77"/>
  <c r="E45" i="75"/>
  <c r="D45" i="75"/>
  <c r="E45" i="74"/>
  <c r="D45" i="74"/>
  <c r="E45" i="73"/>
  <c r="D45" i="73"/>
  <c r="E45" i="47"/>
  <c r="D45" i="47"/>
  <c r="E45" i="153"/>
  <c r="D45" i="153"/>
  <c r="E45" i="35"/>
  <c r="D45" i="35"/>
  <c r="E45" i="186"/>
  <c r="D45" i="186"/>
  <c r="E45" i="149"/>
  <c r="D45" i="149"/>
  <c r="E45" i="24"/>
  <c r="D45" i="24"/>
  <c r="E45" i="189"/>
  <c r="D45" i="189"/>
  <c r="E45" i="55"/>
  <c r="D45" i="55"/>
  <c r="E45" i="43"/>
  <c r="D45" i="43"/>
  <c r="E45" i="57"/>
  <c r="D45" i="57"/>
  <c r="E45" i="124"/>
  <c r="D45" i="124"/>
  <c r="E45" i="34"/>
  <c r="D45" i="34"/>
  <c r="E45" i="33"/>
  <c r="D45" i="33"/>
  <c r="E45" i="123"/>
  <c r="D45" i="123"/>
  <c r="E45" i="152"/>
  <c r="D45" i="152"/>
  <c r="E45" i="151"/>
  <c r="D45" i="151"/>
  <c r="E45" i="96"/>
  <c r="D45" i="96"/>
  <c r="E45" i="210"/>
  <c r="D45" i="210"/>
  <c r="E45" i="209"/>
  <c r="D45" i="209"/>
  <c r="E45" i="196"/>
  <c r="D45" i="196"/>
  <c r="E45" i="48"/>
  <c r="D45" i="48"/>
  <c r="E45" i="30"/>
  <c r="D45" i="30"/>
  <c r="E45" i="29"/>
  <c r="D45" i="29"/>
  <c r="E45" i="22"/>
  <c r="D45" i="22"/>
  <c r="E45" i="84"/>
  <c r="D45" i="84"/>
  <c r="E45" i="60"/>
  <c r="D45" i="60"/>
  <c r="E45" i="61"/>
  <c r="D45" i="61"/>
  <c r="E45" i="58"/>
  <c r="D45" i="58"/>
  <c r="E45" i="13"/>
  <c r="D45" i="13"/>
  <c r="E45" i="9"/>
  <c r="D45" i="9"/>
  <c r="E45" i="8"/>
  <c r="D45" i="8"/>
  <c r="E45" i="7"/>
  <c r="D45" i="7"/>
  <c r="E45" i="6"/>
  <c r="D45" i="6"/>
  <c r="E45" i="95"/>
  <c r="D45" i="95"/>
  <c r="E45" i="93"/>
  <c r="D45" i="93"/>
  <c r="E45" i="94"/>
  <c r="D45" i="94"/>
  <c r="E45" i="53"/>
  <c r="D45" i="53"/>
  <c r="E45" i="67"/>
  <c r="D45" i="67"/>
  <c r="E45" i="69"/>
  <c r="D45" i="69"/>
  <c r="E45" i="120"/>
  <c r="D45" i="120"/>
  <c r="E45" i="231"/>
  <c r="D45" i="231"/>
  <c r="E45" i="230"/>
  <c r="D45" i="230"/>
  <c r="E45" i="121"/>
  <c r="D45" i="121"/>
  <c r="E45" i="122"/>
  <c r="D45" i="122"/>
  <c r="E45" i="79"/>
  <c r="D45" i="79"/>
  <c r="E45" i="78"/>
  <c r="D45" i="78"/>
  <c r="E45" i="81"/>
  <c r="D45" i="81"/>
  <c r="E45" i="17"/>
  <c r="D45" i="17"/>
  <c r="E45" i="16"/>
  <c r="D45" i="16"/>
  <c r="E25" i="62"/>
  <c r="D25" i="62"/>
  <c r="E25" i="20"/>
  <c r="D25" i="20"/>
  <c r="E25" i="110"/>
  <c r="D25" i="110"/>
  <c r="E25" i="41"/>
  <c r="D25" i="41"/>
  <c r="E25" i="64"/>
  <c r="D25" i="64"/>
  <c r="E25" i="177"/>
  <c r="D25" i="177"/>
  <c r="E25" i="187"/>
  <c r="D25" i="187"/>
  <c r="E25" i="109"/>
  <c r="D25" i="109"/>
  <c r="E25" i="159"/>
  <c r="D25" i="159"/>
  <c r="E25" i="135"/>
  <c r="D25" i="135"/>
  <c r="E25" i="132"/>
  <c r="D25" i="132"/>
  <c r="E25" i="133"/>
  <c r="D25" i="133"/>
  <c r="E25" i="146"/>
  <c r="D25" i="146"/>
  <c r="E25" i="39"/>
  <c r="D25" i="39"/>
  <c r="E25" i="130"/>
  <c r="D25" i="130"/>
  <c r="E25" i="174"/>
  <c r="D25" i="174"/>
  <c r="E25" i="38"/>
  <c r="D25" i="38"/>
  <c r="E25" i="166"/>
  <c r="D25" i="166"/>
  <c r="E25" i="128"/>
  <c r="D25" i="128"/>
  <c r="E25" i="104"/>
  <c r="D25" i="104"/>
  <c r="E25" i="103"/>
  <c r="D25" i="103"/>
  <c r="E25" i="85"/>
  <c r="D25" i="85"/>
  <c r="E25" i="169"/>
  <c r="D25" i="169"/>
  <c r="E25" i="129"/>
  <c r="D25" i="129"/>
  <c r="E25" i="167"/>
  <c r="D25" i="167"/>
  <c r="E25" i="136"/>
  <c r="D25" i="136"/>
  <c r="E25" i="76"/>
  <c r="D25" i="76"/>
  <c r="E25" i="90"/>
  <c r="D25" i="90"/>
  <c r="E25" i="92"/>
  <c r="D25" i="92"/>
  <c r="E25" i="115"/>
  <c r="D25" i="115"/>
  <c r="E25" i="36"/>
  <c r="D25" i="36"/>
  <c r="E25" i="77"/>
  <c r="D25" i="77"/>
  <c r="E25" i="75"/>
  <c r="D25" i="75"/>
  <c r="E25" i="74"/>
  <c r="D25" i="74"/>
  <c r="E25" i="73"/>
  <c r="D25" i="73"/>
  <c r="E25" i="47"/>
  <c r="D25" i="47"/>
  <c r="E25" i="153"/>
  <c r="D25" i="153"/>
  <c r="E25" i="35"/>
  <c r="D25" i="35"/>
  <c r="E25" i="186"/>
  <c r="D25" i="186"/>
  <c r="E25" i="149"/>
  <c r="D25" i="149"/>
  <c r="E25" i="24"/>
  <c r="D25" i="24"/>
  <c r="E25" i="189"/>
  <c r="D25" i="189"/>
  <c r="E25" i="55"/>
  <c r="D25" i="55"/>
  <c r="E25" i="43"/>
  <c r="D25" i="43"/>
  <c r="E25" i="57"/>
  <c r="D25" i="57"/>
  <c r="E25" i="124"/>
  <c r="D25" i="124"/>
  <c r="E25" i="34"/>
  <c r="D25" i="34"/>
  <c r="E25" i="33"/>
  <c r="D25" i="33"/>
  <c r="E25" i="123"/>
  <c r="D25" i="123"/>
  <c r="E25" i="152"/>
  <c r="D25" i="152"/>
  <c r="E25" i="151"/>
  <c r="D25" i="151"/>
  <c r="E25" i="96"/>
  <c r="D25" i="96"/>
  <c r="E25" i="210"/>
  <c r="D25" i="210"/>
  <c r="E25" i="209"/>
  <c r="D25" i="209"/>
  <c r="E25" i="196"/>
  <c r="D25" i="196"/>
  <c r="E25" i="48"/>
  <c r="D25" i="48"/>
  <c r="E25" i="30"/>
  <c r="D25" i="30"/>
  <c r="E25" i="29"/>
  <c r="D25" i="29"/>
  <c r="E25" i="22"/>
  <c r="D25" i="22"/>
  <c r="E25" i="84"/>
  <c r="D25" i="84"/>
  <c r="E25" i="60"/>
  <c r="D25" i="60"/>
  <c r="E25" i="61"/>
  <c r="D25" i="61"/>
  <c r="E25" i="58"/>
  <c r="D25" i="58"/>
  <c r="E25" i="13"/>
  <c r="D25" i="13"/>
  <c r="E25" i="9"/>
  <c r="D25" i="9"/>
  <c r="E25" i="8"/>
  <c r="D25" i="8"/>
  <c r="E25" i="7"/>
  <c r="D25" i="7"/>
  <c r="E25" i="6"/>
  <c r="D25" i="6"/>
  <c r="E25" i="95"/>
  <c r="D25" i="95"/>
  <c r="E25" i="93"/>
  <c r="D25" i="93"/>
  <c r="E25" i="94"/>
  <c r="D25" i="94"/>
  <c r="E25" i="53"/>
  <c r="D25" i="53"/>
  <c r="E25" i="67"/>
  <c r="D25" i="67"/>
  <c r="E25" i="69"/>
  <c r="D25" i="69"/>
  <c r="E25" i="120"/>
  <c r="D25" i="120"/>
  <c r="E25" i="231"/>
  <c r="D25" i="231"/>
  <c r="E25" i="230"/>
  <c r="D25" i="230"/>
  <c r="E25" i="121"/>
  <c r="D25" i="121"/>
  <c r="E25" i="122"/>
  <c r="D25" i="122"/>
  <c r="E25" i="79"/>
  <c r="D25" i="79"/>
  <c r="E25" i="78"/>
  <c r="D25" i="78"/>
  <c r="E25" i="81"/>
  <c r="D25" i="81"/>
  <c r="E25" i="17"/>
  <c r="D25" i="17"/>
  <c r="E25" i="16"/>
  <c r="D25" i="16"/>
  <c r="E45" i="11"/>
  <c r="D45" i="11"/>
  <c r="E25" i="11"/>
  <c r="D25" i="11"/>
  <c r="E10" i="11"/>
  <c r="D10" i="11"/>
  <c r="E45" i="10"/>
  <c r="D45" i="10"/>
  <c r="E25" i="10"/>
  <c r="D25" i="10"/>
  <c r="E10" i="10"/>
  <c r="D10" i="10"/>
  <c r="E45" i="5"/>
  <c r="D45" i="5"/>
  <c r="E25" i="5"/>
  <c r="D25" i="5"/>
  <c r="E10" i="5"/>
  <c r="D10" i="5"/>
  <c r="E45" i="4"/>
  <c r="D45" i="4"/>
  <c r="E25" i="4"/>
  <c r="D25" i="4"/>
  <c r="E10" i="4"/>
  <c r="D10" i="4"/>
  <c r="E10" i="194"/>
  <c r="D10" i="194"/>
  <c r="E25" i="194" l="1"/>
  <c r="D25" i="194"/>
  <c r="E45" i="194"/>
  <c r="D45" i="194"/>
  <c r="B3" i="62"/>
  <c r="B3" i="20"/>
  <c r="B3" i="110"/>
  <c r="B3" i="41"/>
  <c r="B3" i="64"/>
  <c r="B3" i="177"/>
  <c r="B3" i="187"/>
  <c r="B3" i="109"/>
  <c r="B3" i="159"/>
  <c r="B3" i="135"/>
  <c r="B3" i="132"/>
  <c r="B3" i="133"/>
  <c r="B3" i="146"/>
  <c r="B3" i="39"/>
  <c r="B3" i="130"/>
  <c r="B3" i="174"/>
  <c r="B3" i="38"/>
  <c r="B3" i="166"/>
  <c r="B3" i="128"/>
  <c r="B3" i="104"/>
  <c r="B3" i="103"/>
  <c r="B3" i="85"/>
  <c r="B3" i="169"/>
  <c r="B3" i="129"/>
  <c r="B3" i="167"/>
  <c r="B3" i="136"/>
  <c r="B3" i="76"/>
  <c r="B3" i="90"/>
  <c r="B3" i="92"/>
  <c r="B3" i="115"/>
  <c r="B3" i="36"/>
  <c r="B3" i="77"/>
  <c r="B3" i="75"/>
  <c r="B3" i="74"/>
  <c r="B3" i="73"/>
  <c r="B3" i="47"/>
  <c r="B3" i="153"/>
  <c r="B3" i="35"/>
  <c r="B3" i="186"/>
  <c r="B3" i="149"/>
  <c r="B3" i="24"/>
  <c r="B3" i="189"/>
  <c r="B3" i="55"/>
  <c r="B3" i="43"/>
  <c r="B3" i="57"/>
  <c r="B3" i="124"/>
  <c r="B3" i="34"/>
  <c r="B3" i="33"/>
  <c r="B3" i="123"/>
  <c r="B3" i="152"/>
  <c r="B3" i="151"/>
  <c r="B3" i="96"/>
  <c r="B3" i="210"/>
  <c r="B3" i="209"/>
  <c r="B3" i="196"/>
  <c r="B3" i="48"/>
  <c r="B3" i="30"/>
  <c r="B3" i="29"/>
  <c r="B3" i="22"/>
  <c r="B3" i="84"/>
  <c r="B3" i="60"/>
  <c r="B3" i="61"/>
  <c r="B3" i="58"/>
  <c r="B3" i="13"/>
  <c r="B3" i="9"/>
  <c r="B3" i="8"/>
  <c r="B3" i="7"/>
  <c r="B3" i="6"/>
  <c r="B3" i="95"/>
  <c r="B3" i="93"/>
  <c r="B3" i="94"/>
  <c r="B3" i="53"/>
  <c r="B3" i="67"/>
  <c r="B3" i="69"/>
  <c r="B3" i="120"/>
  <c r="B3" i="231"/>
  <c r="B3" i="230"/>
  <c r="B3" i="121"/>
  <c r="B3" i="122"/>
  <c r="B3" i="79"/>
  <c r="B3" i="78"/>
  <c r="B3" i="81"/>
  <c r="B3" i="17"/>
  <c r="B3" i="16"/>
  <c r="B3" i="11"/>
  <c r="B3" i="10"/>
  <c r="B3" i="5"/>
  <c r="B3" i="4"/>
  <c r="B3" i="194"/>
  <c r="E11" i="1" l="1"/>
  <c r="E15" i="1"/>
  <c r="E15" i="10" l="1"/>
  <c r="E15" i="4"/>
  <c r="E41" i="22" l="1"/>
  <c r="E41" i="62" l="1"/>
  <c r="E41" i="110"/>
  <c r="E41" i="41"/>
  <c r="E41" i="64"/>
  <c r="E41" i="177"/>
  <c r="E41" i="187"/>
  <c r="E41" i="109"/>
  <c r="E41" i="132"/>
  <c r="E41" i="133"/>
  <c r="E41" i="146"/>
  <c r="E41" i="39"/>
  <c r="E41" i="130"/>
  <c r="E41" i="174"/>
  <c r="E41" i="38"/>
  <c r="E41" i="166"/>
  <c r="E41" i="128"/>
  <c r="E41" i="104"/>
  <c r="E41" i="103"/>
  <c r="E41" i="85"/>
  <c r="E41" i="169"/>
  <c r="E41" i="129"/>
  <c r="E41" i="167"/>
  <c r="E41" i="136"/>
  <c r="E41" i="76"/>
  <c r="E41" i="90"/>
  <c r="E41" i="92"/>
  <c r="E41" i="115"/>
  <c r="E41" i="36"/>
  <c r="E41" i="75"/>
  <c r="E41" i="73"/>
  <c r="E41" i="47"/>
  <c r="E41" i="153"/>
  <c r="E41" i="35"/>
  <c r="E41" i="186"/>
  <c r="E41" i="149"/>
  <c r="E41" i="24"/>
  <c r="E41" i="189"/>
  <c r="E41" i="55"/>
  <c r="E41" i="43"/>
  <c r="E41" i="57"/>
  <c r="E41" i="124"/>
  <c r="E41" i="34"/>
  <c r="E41" i="33"/>
  <c r="E41" i="123"/>
  <c r="E41" i="152"/>
  <c r="E41" i="151"/>
  <c r="E41" i="96"/>
  <c r="E41" i="210"/>
  <c r="E41" i="209"/>
  <c r="E41" i="196"/>
  <c r="E41" i="48"/>
  <c r="E41" i="30"/>
  <c r="E41" i="29"/>
  <c r="E41" i="84"/>
  <c r="E41" i="60"/>
  <c r="E41" i="61"/>
  <c r="E41" i="58"/>
  <c r="E41" i="13"/>
  <c r="E41" i="9"/>
  <c r="E41" i="8"/>
  <c r="E41" i="7"/>
  <c r="E41" i="6"/>
  <c r="E41" i="95"/>
  <c r="E41" i="93"/>
  <c r="E41" i="94"/>
  <c r="E41" i="53"/>
  <c r="E41" i="78"/>
  <c r="E41" i="81"/>
  <c r="E41" i="17"/>
  <c r="E41" i="16"/>
  <c r="E41" i="11"/>
  <c r="E41" i="10"/>
  <c r="E41" i="4"/>
  <c r="E41" i="194"/>
  <c r="E41" i="1"/>
  <c r="E41" i="67"/>
  <c r="E41" i="69"/>
  <c r="E41" i="120"/>
  <c r="E41" i="231"/>
  <c r="E41" i="230"/>
  <c r="E41" i="121"/>
  <c r="E41" i="122"/>
  <c r="E41" i="79"/>
  <c r="D58" i="94" l="1"/>
  <c r="E17" i="10" l="1"/>
  <c r="E11" i="10"/>
  <c r="E17" i="84"/>
  <c r="E11" i="84"/>
  <c r="E17" i="60"/>
  <c r="E11" i="60"/>
  <c r="E17" i="61"/>
  <c r="E15" i="61"/>
  <c r="E11" i="61"/>
  <c r="E17" i="58"/>
  <c r="E15" i="58"/>
  <c r="E11" i="58"/>
  <c r="E17" i="13"/>
  <c r="E15" i="13"/>
  <c r="E11" i="13"/>
  <c r="E17" i="9"/>
  <c r="E15" i="9"/>
  <c r="E11" i="9"/>
  <c r="E17" i="8"/>
  <c r="E11" i="8"/>
  <c r="E17" i="7"/>
  <c r="E15" i="7"/>
  <c r="E11" i="7"/>
  <c r="E17" i="6"/>
  <c r="E15" i="6"/>
  <c r="E11" i="6"/>
  <c r="E17" i="95"/>
  <c r="E15" i="95"/>
  <c r="E11" i="95"/>
  <c r="E17" i="93"/>
  <c r="E15" i="93"/>
  <c r="E11" i="93"/>
  <c r="E17" i="94"/>
  <c r="E15" i="94"/>
  <c r="E11" i="94"/>
  <c r="E17" i="53"/>
  <c r="E15" i="53"/>
  <c r="E11" i="53"/>
  <c r="E17" i="67"/>
  <c r="E11" i="67"/>
  <c r="E17" i="69"/>
  <c r="E11" i="69"/>
  <c r="E17" i="120"/>
  <c r="E11" i="120"/>
  <c r="E17" i="231"/>
  <c r="E11" i="231"/>
  <c r="E17" i="230"/>
  <c r="E11" i="230"/>
  <c r="E17" i="122"/>
  <c r="E11" i="122"/>
  <c r="E17" i="78"/>
  <c r="E11" i="78"/>
  <c r="E17" i="81"/>
  <c r="E11" i="81"/>
  <c r="E17" i="17"/>
  <c r="E11" i="17"/>
  <c r="E17" i="11"/>
  <c r="E11" i="11"/>
  <c r="E17" i="5"/>
  <c r="E11" i="5"/>
  <c r="E17" i="4"/>
  <c r="E11" i="4"/>
  <c r="E17" i="194"/>
  <c r="E11" i="194"/>
  <c r="E17" i="16"/>
  <c r="E11" i="16"/>
  <c r="D71" i="121"/>
  <c r="D58" i="121"/>
  <c r="E11" i="121"/>
  <c r="D58" i="79"/>
  <c r="E11" i="79"/>
  <c r="E17" i="79"/>
  <c r="E17" i="121"/>
  <c r="D58" i="1"/>
  <c r="E11" i="62"/>
  <c r="E21" i="62" s="1"/>
  <c r="E11" i="20"/>
  <c r="E21" i="20" s="1"/>
  <c r="E11" i="110"/>
  <c r="E21" i="110" s="1"/>
  <c r="E11" i="41"/>
  <c r="E21" i="41" s="1"/>
  <c r="E21" i="8" l="1"/>
  <c r="E21" i="7"/>
  <c r="E21" i="67"/>
  <c r="E21" i="79"/>
  <c r="E21" i="81"/>
  <c r="E21" i="16"/>
  <c r="E21" i="10"/>
  <c r="E21" i="9"/>
  <c r="E21" i="13"/>
  <c r="E21" i="6"/>
  <c r="E21" i="95"/>
  <c r="E21" i="84"/>
  <c r="E21" i="60"/>
  <c r="E21" i="61"/>
  <c r="E21" i="58"/>
  <c r="E21" i="69"/>
  <c r="E21" i="93"/>
  <c r="E21" i="94"/>
  <c r="E21" i="53"/>
  <c r="E21" i="231"/>
  <c r="E21" i="230"/>
  <c r="E21" i="78"/>
  <c r="E21" i="17"/>
  <c r="E21" i="11"/>
  <c r="E21" i="194"/>
  <c r="E21" i="4"/>
  <c r="E21" i="5"/>
  <c r="E21" i="122"/>
  <c r="E21" i="120"/>
  <c r="E64" i="120" s="1"/>
  <c r="E21" i="121"/>
  <c r="E11" i="64"/>
  <c r="E21" i="64" s="1"/>
  <c r="E11" i="177"/>
  <c r="E21" i="177" s="1"/>
  <c r="E11" i="187"/>
  <c r="E21" i="187" s="1"/>
  <c r="E11" i="109"/>
  <c r="E21" i="109" s="1"/>
  <c r="E11" i="159"/>
  <c r="E21" i="159" s="1"/>
  <c r="E11" i="135"/>
  <c r="E21" i="135" s="1"/>
  <c r="E11" i="132"/>
  <c r="E21" i="132" s="1"/>
  <c r="E11" i="133"/>
  <c r="E21" i="133" s="1"/>
  <c r="E11" i="146"/>
  <c r="E21" i="146" s="1"/>
  <c r="E11" i="39"/>
  <c r="E21" i="39" s="1"/>
  <c r="E11" i="130"/>
  <c r="E21" i="130" s="1"/>
  <c r="E11" i="174"/>
  <c r="E21" i="174" s="1"/>
  <c r="E11" i="38"/>
  <c r="E21" i="38" s="1"/>
  <c r="E11" i="166"/>
  <c r="E21" i="166" s="1"/>
  <c r="E11" i="128"/>
  <c r="E21" i="128" s="1"/>
  <c r="E11" i="104"/>
  <c r="E21" i="104" s="1"/>
  <c r="E11" i="103"/>
  <c r="E21" i="103" s="1"/>
  <c r="E11" i="85"/>
  <c r="E21" i="85" s="1"/>
  <c r="E11" i="169"/>
  <c r="E21" i="169" s="1"/>
  <c r="E11" i="129"/>
  <c r="E21" i="129" s="1"/>
  <c r="E11" i="167"/>
  <c r="E21" i="167" s="1"/>
  <c r="E11" i="136"/>
  <c r="E21" i="136" s="1"/>
  <c r="E11" i="76"/>
  <c r="E21" i="76" s="1"/>
  <c r="E11" i="90"/>
  <c r="E21" i="90" s="1"/>
  <c r="E11" i="92"/>
  <c r="E21" i="92" s="1"/>
  <c r="E11" i="115"/>
  <c r="E21" i="115" s="1"/>
  <c r="E11" i="36"/>
  <c r="E21" i="36" s="1"/>
  <c r="E11" i="77"/>
  <c r="E21" i="77" s="1"/>
  <c r="E11" i="75"/>
  <c r="E21" i="75" s="1"/>
  <c r="E11" i="73"/>
  <c r="E21" i="73" s="1"/>
  <c r="E11" i="47"/>
  <c r="E21" i="47" s="1"/>
  <c r="E11" i="153"/>
  <c r="E21" i="153" s="1"/>
  <c r="E11" i="35"/>
  <c r="E21" i="35" s="1"/>
  <c r="E11" i="186"/>
  <c r="E21" i="186" s="1"/>
  <c r="E11" i="149"/>
  <c r="E21" i="149" s="1"/>
  <c r="E11" i="24"/>
  <c r="E21" i="24" s="1"/>
  <c r="E11" i="189"/>
  <c r="E21" i="189" s="1"/>
  <c r="E11" i="55"/>
  <c r="E21" i="55" s="1"/>
  <c r="E11" i="43"/>
  <c r="E21" i="43" s="1"/>
  <c r="E11" i="57"/>
  <c r="E21" i="57" s="1"/>
  <c r="E11" i="34"/>
  <c r="E21" i="34" s="1"/>
  <c r="E11" i="33"/>
  <c r="E21" i="33" s="1"/>
  <c r="E11" i="123"/>
  <c r="E21" i="123" s="1"/>
  <c r="E11" i="152"/>
  <c r="E21" i="152" s="1"/>
  <c r="E11" i="151"/>
  <c r="E21" i="151" s="1"/>
  <c r="E11" i="96"/>
  <c r="E21" i="96" s="1"/>
  <c r="E11" i="210"/>
  <c r="E21" i="210" s="1"/>
  <c r="E11" i="209"/>
  <c r="E21" i="209" s="1"/>
  <c r="E11" i="196"/>
  <c r="E21" i="196" s="1"/>
  <c r="E11" i="48"/>
  <c r="E21" i="48" s="1"/>
  <c r="E11" i="30"/>
  <c r="E21" i="30" s="1"/>
  <c r="E11" i="29"/>
  <c r="E21" i="29" s="1"/>
  <c r="E11" i="22"/>
  <c r="E21" i="22" s="1"/>
  <c r="E58" i="121" l="1"/>
  <c r="E41" i="20"/>
  <c r="E41" i="77"/>
  <c r="E41" i="5" l="1"/>
  <c r="D64" i="30" l="1"/>
  <c r="D71" i="75" l="1"/>
  <c r="D71" i="74"/>
  <c r="D71" i="73" l="1"/>
  <c r="E17" i="1" l="1"/>
  <c r="E21" i="1" s="1"/>
  <c r="E59" i="1" l="1"/>
  <c r="D18" i="80"/>
  <c r="D23" i="80" s="1"/>
  <c r="D71" i="7" l="1"/>
  <c r="D64" i="8" l="1"/>
  <c r="D64" i="7"/>
  <c r="D64" i="6"/>
  <c r="D64" i="95"/>
  <c r="E64" i="17" l="1"/>
  <c r="D71" i="231" l="1"/>
  <c r="D58" i="231"/>
  <c r="D73" i="231"/>
  <c r="D72" i="231"/>
  <c r="D71" i="230"/>
  <c r="D58" i="230"/>
  <c r="D73" i="230"/>
  <c r="D72" i="230"/>
  <c r="E71" i="231" l="1"/>
  <c r="D74" i="231"/>
  <c r="D75" i="231" s="1"/>
  <c r="D74" i="230"/>
  <c r="D75" i="230" s="1"/>
  <c r="E75" i="230" s="1"/>
  <c r="E77" i="230"/>
  <c r="E69" i="230"/>
  <c r="E76" i="230"/>
  <c r="E64" i="230"/>
  <c r="E62" i="230"/>
  <c r="E71" i="230"/>
  <c r="E72" i="230"/>
  <c r="E73" i="230"/>
  <c r="E58" i="230"/>
  <c r="E75" i="231" l="1"/>
  <c r="E58" i="231"/>
  <c r="E77" i="231"/>
  <c r="E72" i="231"/>
  <c r="E64" i="231"/>
  <c r="E76" i="231"/>
  <c r="E73" i="231"/>
  <c r="E62" i="231"/>
  <c r="E69" i="231"/>
  <c r="E74" i="230"/>
  <c r="E74" i="231" l="1"/>
  <c r="D58" i="122"/>
  <c r="D58" i="17" l="1"/>
  <c r="E58" i="17" s="1"/>
  <c r="D72" i="75" l="1"/>
  <c r="D70" i="75"/>
  <c r="D72" i="74"/>
  <c r="D70" i="74"/>
  <c r="D58" i="74" s="1"/>
  <c r="D72" i="73"/>
  <c r="D70" i="73"/>
  <c r="D58" i="73" s="1"/>
  <c r="D74" i="74" l="1"/>
  <c r="D76" i="74" s="1"/>
  <c r="D74" i="73"/>
  <c r="D76" i="73" s="1"/>
  <c r="D58" i="75"/>
  <c r="D74" i="75" l="1"/>
  <c r="D76" i="75" s="1"/>
  <c r="D64" i="84" l="1"/>
  <c r="D71" i="60"/>
  <c r="D64" i="60"/>
  <c r="D64" i="61"/>
  <c r="D71" i="58"/>
  <c r="D64" i="58"/>
  <c r="D64" i="13" l="1"/>
  <c r="D71" i="13"/>
  <c r="D71" i="61" l="1"/>
  <c r="D64" i="9"/>
  <c r="D71" i="6" l="1"/>
  <c r="D71" i="1" l="1"/>
  <c r="E71" i="1" s="1"/>
  <c r="D73" i="194" l="1"/>
  <c r="D73" i="4"/>
  <c r="D73" i="5"/>
  <c r="D73" i="1"/>
  <c r="E74" i="75" l="1"/>
  <c r="E76" i="75" s="1"/>
  <c r="E74" i="74"/>
  <c r="E76" i="74" s="1"/>
  <c r="E76" i="73"/>
  <c r="E71" i="7"/>
  <c r="E71" i="61"/>
  <c r="E71" i="58"/>
  <c r="E77" i="121"/>
  <c r="E71" i="60"/>
  <c r="E71" i="13"/>
  <c r="E62" i="121" l="1"/>
  <c r="E76" i="121"/>
  <c r="E69" i="121"/>
  <c r="E18" i="80" l="1"/>
  <c r="E23" i="80" s="1"/>
  <c r="D71" i="84" l="1"/>
  <c r="D71" i="8" l="1"/>
  <c r="D73" i="10" l="1"/>
  <c r="D73" i="11"/>
  <c r="D73" i="17"/>
  <c r="E73" i="17" s="1"/>
  <c r="D73" i="69"/>
  <c r="D73" i="7"/>
  <c r="D64" i="48"/>
  <c r="D58" i="48" s="1"/>
  <c r="D73" i="48"/>
  <c r="D64" i="196"/>
  <c r="D58" i="196" s="1"/>
  <c r="D73" i="196"/>
  <c r="D64" i="55"/>
  <c r="D58" i="55" s="1"/>
  <c r="D73" i="55"/>
  <c r="D64" i="90"/>
  <c r="D58" i="90" s="1"/>
  <c r="D73" i="90"/>
  <c r="D64" i="153"/>
  <c r="D58" i="153" s="1"/>
  <c r="D73" i="153"/>
  <c r="D64" i="177"/>
  <c r="D58" i="177" s="1"/>
  <c r="E58" i="177" s="1"/>
  <c r="E64" i="177" s="1"/>
  <c r="D73" i="177"/>
  <c r="D64" i="110"/>
  <c r="D58" i="110" s="1"/>
  <c r="D73" i="110"/>
  <c r="D64" i="20"/>
  <c r="D58" i="20" s="1"/>
  <c r="E58" i="20" s="1"/>
  <c r="E64" i="20" s="1"/>
  <c r="D73" i="20"/>
  <c r="D71" i="4"/>
  <c r="E71" i="4" s="1"/>
  <c r="D71" i="5"/>
  <c r="E71" i="5" s="1"/>
  <c r="D71" i="10"/>
  <c r="E71" i="10" s="1"/>
  <c r="D71" i="11"/>
  <c r="E71" i="11" s="1"/>
  <c r="D71" i="16"/>
  <c r="E71" i="16" s="1"/>
  <c r="D71" i="17"/>
  <c r="E71" i="17" s="1"/>
  <c r="D71" i="81"/>
  <c r="E71" i="81" s="1"/>
  <c r="D71" i="78"/>
  <c r="E71" i="78" s="1"/>
  <c r="D71" i="79"/>
  <c r="E71" i="79" s="1"/>
  <c r="D71" i="122"/>
  <c r="E71" i="122" s="1"/>
  <c r="E71" i="121"/>
  <c r="D71" i="120"/>
  <c r="E71" i="120" s="1"/>
  <c r="D71" i="69"/>
  <c r="D71" i="67"/>
  <c r="E71" i="67" s="1"/>
  <c r="D71" i="53"/>
  <c r="D71" i="94"/>
  <c r="D71" i="93"/>
  <c r="E71" i="93" s="1"/>
  <c r="D71" i="194"/>
  <c r="E71" i="194" s="1"/>
  <c r="D72" i="210"/>
  <c r="D72" i="209"/>
  <c r="D58" i="84"/>
  <c r="D73" i="84"/>
  <c r="D58" i="60"/>
  <c r="D73" i="60"/>
  <c r="D58" i="61"/>
  <c r="D73" i="61"/>
  <c r="D58" i="58"/>
  <c r="D73" i="58"/>
  <c r="D58" i="13"/>
  <c r="D73" i="13"/>
  <c r="D73" i="9"/>
  <c r="D58" i="8"/>
  <c r="D73" i="8"/>
  <c r="D58" i="6"/>
  <c r="D73" i="6"/>
  <c r="D71" i="95"/>
  <c r="D58" i="95"/>
  <c r="D72" i="196"/>
  <c r="D73" i="95"/>
  <c r="D58" i="93"/>
  <c r="D73" i="94"/>
  <c r="D58" i="53"/>
  <c r="D73" i="53"/>
  <c r="E73" i="53" s="1"/>
  <c r="D58" i="67"/>
  <c r="D73" i="67"/>
  <c r="D58" i="69"/>
  <c r="D58" i="120"/>
  <c r="D73" i="120"/>
  <c r="D58" i="10"/>
  <c r="D58" i="11"/>
  <c r="D58" i="16"/>
  <c r="E58" i="16" s="1"/>
  <c r="D58" i="81"/>
  <c r="D58" i="78"/>
  <c r="D58" i="5"/>
  <c r="D73" i="16"/>
  <c r="D73" i="81"/>
  <c r="D73" i="78"/>
  <c r="D73" i="79"/>
  <c r="D73" i="122"/>
  <c r="D73" i="121"/>
  <c r="D72" i="10"/>
  <c r="D72" i="11"/>
  <c r="D72" i="16"/>
  <c r="D72" i="78"/>
  <c r="D72" i="79"/>
  <c r="D72" i="122"/>
  <c r="D72" i="121"/>
  <c r="D72" i="5"/>
  <c r="D58" i="4"/>
  <c r="D58" i="194"/>
  <c r="D58" i="30"/>
  <c r="D72" i="62"/>
  <c r="D72" i="20"/>
  <c r="D72" i="110"/>
  <c r="D72" i="64"/>
  <c r="D72" i="41"/>
  <c r="D72" i="177"/>
  <c r="D72" i="187"/>
  <c r="D72" i="109"/>
  <c r="D72" i="159"/>
  <c r="D72" i="135"/>
  <c r="D72" i="132"/>
  <c r="D72" i="133"/>
  <c r="D72" i="146"/>
  <c r="D72" i="39"/>
  <c r="D72" i="130"/>
  <c r="D72" i="174"/>
  <c r="D72" i="38"/>
  <c r="D72" i="166"/>
  <c r="D72" i="104"/>
  <c r="D72" i="103"/>
  <c r="D72" i="85"/>
  <c r="D72" i="128"/>
  <c r="D72" i="169"/>
  <c r="D72" i="129"/>
  <c r="D72" i="167"/>
  <c r="D72" i="136"/>
  <c r="D72" i="76"/>
  <c r="D72" i="90"/>
  <c r="D72" i="92"/>
  <c r="D72" i="115"/>
  <c r="D72" i="36"/>
  <c r="D72" i="77"/>
  <c r="D72" i="47"/>
  <c r="D72" i="153"/>
  <c r="D72" i="35"/>
  <c r="D72" i="186"/>
  <c r="D72" i="149"/>
  <c r="D72" i="24"/>
  <c r="D72" i="189"/>
  <c r="D72" i="43"/>
  <c r="D72" i="55"/>
  <c r="D72" i="57"/>
  <c r="D72" i="124"/>
  <c r="D72" i="34"/>
  <c r="D72" i="33"/>
  <c r="D72" i="123"/>
  <c r="D72" i="152"/>
  <c r="D72" i="151"/>
  <c r="D72" i="96"/>
  <c r="D72" i="48"/>
  <c r="D72" i="30"/>
  <c r="D72" i="29"/>
  <c r="D72" i="22"/>
  <c r="D72" i="84"/>
  <c r="D72" i="60"/>
  <c r="D72" i="61"/>
  <c r="D72" i="58"/>
  <c r="D72" i="13"/>
  <c r="D72" i="9"/>
  <c r="D72" i="7"/>
  <c r="D72" i="6"/>
  <c r="D72" i="95"/>
  <c r="D72" i="93"/>
  <c r="D72" i="53"/>
  <c r="E72" i="53" s="1"/>
  <c r="D72" i="120"/>
  <c r="D72" i="4"/>
  <c r="E72" i="4" s="1"/>
  <c r="D72" i="194"/>
  <c r="E69" i="53"/>
  <c r="E64" i="53"/>
  <c r="D74" i="94" l="1"/>
  <c r="E71" i="53"/>
  <c r="D74" i="53"/>
  <c r="D75" i="53" s="1"/>
  <c r="D74" i="194"/>
  <c r="D75" i="194" s="1"/>
  <c r="D74" i="122"/>
  <c r="D74" i="13"/>
  <c r="D75" i="13" s="1"/>
  <c r="D74" i="60"/>
  <c r="D75" i="60" s="1"/>
  <c r="D74" i="61"/>
  <c r="D75" i="61" s="1"/>
  <c r="D74" i="58"/>
  <c r="D75" i="58" s="1"/>
  <c r="D74" i="95"/>
  <c r="D75" i="95" s="1"/>
  <c r="D74" i="78"/>
  <c r="D75" i="78" s="1"/>
  <c r="D74" i="6"/>
  <c r="D75" i="6" s="1"/>
  <c r="D74" i="196"/>
  <c r="D75" i="196" s="1"/>
  <c r="E58" i="196"/>
  <c r="E64" i="196" s="1"/>
  <c r="D74" i="120"/>
  <c r="D75" i="120" s="1"/>
  <c r="D74" i="4"/>
  <c r="D75" i="4" s="1"/>
  <c r="E58" i="110"/>
  <c r="E64" i="110" s="1"/>
  <c r="E58" i="153"/>
  <c r="E64" i="153" s="1"/>
  <c r="E72" i="93"/>
  <c r="D72" i="69"/>
  <c r="D74" i="69" s="1"/>
  <c r="D75" i="69" s="1"/>
  <c r="E73" i="6"/>
  <c r="D72" i="94"/>
  <c r="D75" i="94" s="1"/>
  <c r="D58" i="9"/>
  <c r="D74" i="9" s="1"/>
  <c r="D75" i="9" s="1"/>
  <c r="D72" i="8"/>
  <c r="D74" i="8" s="1"/>
  <c r="E76" i="93"/>
  <c r="E76" i="53"/>
  <c r="D72" i="67"/>
  <c r="D74" i="67" s="1"/>
  <c r="D75" i="67" s="1"/>
  <c r="E58" i="6"/>
  <c r="E64" i="6"/>
  <c r="D64" i="62"/>
  <c r="D58" i="62" s="1"/>
  <c r="D64" i="187"/>
  <c r="D58" i="187" s="1"/>
  <c r="D64" i="146"/>
  <c r="D58" i="146" s="1"/>
  <c r="E58" i="146" s="1"/>
  <c r="D64" i="39"/>
  <c r="D58" i="39" s="1"/>
  <c r="D64" i="130"/>
  <c r="D58" i="130" s="1"/>
  <c r="D64" i="174"/>
  <c r="D58" i="174" s="1"/>
  <c r="D74" i="174" s="1"/>
  <c r="D75" i="174" s="1"/>
  <c r="D64" i="38"/>
  <c r="D58" i="38" s="1"/>
  <c r="D64" i="166"/>
  <c r="D58" i="166" s="1"/>
  <c r="D64" i="103"/>
  <c r="D58" i="103" s="1"/>
  <c r="D74" i="103" s="1"/>
  <c r="D75" i="103" s="1"/>
  <c r="D64" i="92"/>
  <c r="D58" i="92" s="1"/>
  <c r="D64" i="136"/>
  <c r="D58" i="136" s="1"/>
  <c r="D74" i="136" s="1"/>
  <c r="D75" i="136" s="1"/>
  <c r="D74" i="90"/>
  <c r="D75" i="90" s="1"/>
  <c r="E58" i="90"/>
  <c r="E64" i="90" s="1"/>
  <c r="D64" i="115"/>
  <c r="D58" i="115" s="1"/>
  <c r="D64" i="36"/>
  <c r="D58" i="36" s="1"/>
  <c r="E58" i="36" s="1"/>
  <c r="D64" i="77"/>
  <c r="D58" i="77" s="1"/>
  <c r="E58" i="77" s="1"/>
  <c r="D64" i="149"/>
  <c r="D58" i="149" s="1"/>
  <c r="D64" i="24"/>
  <c r="D58" i="24" s="1"/>
  <c r="D74" i="24" s="1"/>
  <c r="D76" i="24" s="1"/>
  <c r="D64" i="189"/>
  <c r="D58" i="189" s="1"/>
  <c r="E58" i="189" s="1"/>
  <c r="D64" i="43"/>
  <c r="D58" i="43" s="1"/>
  <c r="D64" i="124"/>
  <c r="D58" i="124" s="1"/>
  <c r="D64" i="34"/>
  <c r="D58" i="34" s="1"/>
  <c r="D64" i="123"/>
  <c r="D58" i="123" s="1"/>
  <c r="D64" i="151"/>
  <c r="D58" i="151" s="1"/>
  <c r="D64" i="96"/>
  <c r="D58" i="96" s="1"/>
  <c r="D72" i="81"/>
  <c r="D74" i="81" s="1"/>
  <c r="D75" i="81" s="1"/>
  <c r="D72" i="17"/>
  <c r="E72" i="17" s="1"/>
  <c r="E74" i="17" s="1"/>
  <c r="E71" i="95"/>
  <c r="E64" i="95"/>
  <c r="E58" i="95"/>
  <c r="E73" i="95"/>
  <c r="D74" i="84"/>
  <c r="D75" i="84" s="1"/>
  <c r="D64" i="41"/>
  <c r="D58" i="41" s="1"/>
  <c r="D64" i="104"/>
  <c r="D58" i="104" s="1"/>
  <c r="D64" i="76"/>
  <c r="D58" i="76" s="1"/>
  <c r="E58" i="76" s="1"/>
  <c r="D64" i="57"/>
  <c r="D58" i="57" s="1"/>
  <c r="D64" i="33"/>
  <c r="D58" i="33" s="1"/>
  <c r="E58" i="53"/>
  <c r="E74" i="53" s="1"/>
  <c r="E64" i="4"/>
  <c r="D72" i="1"/>
  <c r="D74" i="1" s="1"/>
  <c r="D74" i="20"/>
  <c r="D75" i="20" s="1"/>
  <c r="D74" i="110"/>
  <c r="D75" i="110" s="1"/>
  <c r="D64" i="64"/>
  <c r="D58" i="64" s="1"/>
  <c r="E58" i="64" s="1"/>
  <c r="D75" i="177"/>
  <c r="D74" i="177" s="1"/>
  <c r="D64" i="109"/>
  <c r="D58" i="109" s="1"/>
  <c r="D64" i="159"/>
  <c r="D58" i="159" s="1"/>
  <c r="D64" i="135"/>
  <c r="D58" i="135" s="1"/>
  <c r="D64" i="132"/>
  <c r="D58" i="132" s="1"/>
  <c r="D64" i="133"/>
  <c r="D58" i="133" s="1"/>
  <c r="D64" i="85"/>
  <c r="D58" i="85" s="1"/>
  <c r="D64" i="128"/>
  <c r="D64" i="169"/>
  <c r="D58" i="169" s="1"/>
  <c r="E58" i="169" s="1"/>
  <c r="D64" i="129"/>
  <c r="D58" i="129" s="1"/>
  <c r="D74" i="129" s="1"/>
  <c r="D75" i="129" s="1"/>
  <c r="D64" i="167"/>
  <c r="D58" i="167" s="1"/>
  <c r="D74" i="167" s="1"/>
  <c r="D75" i="167" s="1"/>
  <c r="D64" i="47"/>
  <c r="D58" i="47" s="1"/>
  <c r="D74" i="153"/>
  <c r="D75" i="153" s="1"/>
  <c r="D64" i="35"/>
  <c r="D58" i="35" s="1"/>
  <c r="D64" i="186"/>
  <c r="D58" i="186" s="1"/>
  <c r="D64" i="152"/>
  <c r="D58" i="152" s="1"/>
  <c r="D64" i="210"/>
  <c r="D58" i="210" s="1"/>
  <c r="E58" i="210" s="1"/>
  <c r="D64" i="209"/>
  <c r="D58" i="209" s="1"/>
  <c r="E58" i="209" s="1"/>
  <c r="D74" i="48"/>
  <c r="D75" i="48" s="1"/>
  <c r="D64" i="29"/>
  <c r="D58" i="29" s="1"/>
  <c r="E58" i="29" s="1"/>
  <c r="D64" i="22"/>
  <c r="D58" i="22" s="1"/>
  <c r="D74" i="22" s="1"/>
  <c r="D75" i="22" s="1"/>
  <c r="D74" i="55"/>
  <c r="D75" i="55" s="1"/>
  <c r="E58" i="55"/>
  <c r="E64" i="55" s="1"/>
  <c r="E64" i="93"/>
  <c r="E69" i="93"/>
  <c r="D73" i="93"/>
  <c r="D74" i="93" s="1"/>
  <c r="D75" i="93" s="1"/>
  <c r="E75" i="93" s="1"/>
  <c r="E73" i="67"/>
  <c r="E69" i="67"/>
  <c r="E58" i="67"/>
  <c r="D74" i="121"/>
  <c r="E64" i="81"/>
  <c r="E69" i="81"/>
  <c r="E58" i="81"/>
  <c r="E69" i="17"/>
  <c r="D74" i="11"/>
  <c r="D75" i="11" s="1"/>
  <c r="D74" i="10"/>
  <c r="D75" i="10" s="1"/>
  <c r="D74" i="5"/>
  <c r="D75" i="5" s="1"/>
  <c r="E64" i="5"/>
  <c r="E58" i="5"/>
  <c r="E73" i="5"/>
  <c r="E72" i="5"/>
  <c r="E69" i="5"/>
  <c r="E58" i="4"/>
  <c r="E73" i="4"/>
  <c r="E69" i="4"/>
  <c r="E64" i="194"/>
  <c r="E58" i="194"/>
  <c r="E73" i="194"/>
  <c r="E69" i="194"/>
  <c r="E73" i="120"/>
  <c r="E72" i="120"/>
  <c r="E69" i="120"/>
  <c r="E58" i="120"/>
  <c r="E73" i="69"/>
  <c r="E58" i="69"/>
  <c r="E64" i="69"/>
  <c r="E71" i="69"/>
  <c r="E69" i="69"/>
  <c r="D74" i="30"/>
  <c r="D75" i="30" s="1"/>
  <c r="E58" i="30"/>
  <c r="D74" i="16"/>
  <c r="D75" i="16" s="1"/>
  <c r="E73" i="81"/>
  <c r="E64" i="67"/>
  <c r="E58" i="93"/>
  <c r="E73" i="177"/>
  <c r="E74" i="177" s="1"/>
  <c r="E75" i="177" s="1"/>
  <c r="E72" i="194"/>
  <c r="E73" i="153"/>
  <c r="E73" i="20"/>
  <c r="E74" i="20" s="1"/>
  <c r="E75" i="20" s="1"/>
  <c r="E73" i="55"/>
  <c r="E73" i="110"/>
  <c r="E73" i="90"/>
  <c r="E73" i="196"/>
  <c r="D74" i="79"/>
  <c r="D75" i="79" s="1"/>
  <c r="E74" i="196" l="1"/>
  <c r="E75" i="196" s="1"/>
  <c r="D74" i="146"/>
  <c r="D76" i="146" s="1"/>
  <c r="E58" i="103"/>
  <c r="E74" i="103" s="1"/>
  <c r="E75" i="103" s="1"/>
  <c r="D75" i="122"/>
  <c r="E74" i="4"/>
  <c r="E75" i="4" s="1"/>
  <c r="E74" i="153"/>
  <c r="E75" i="153" s="1"/>
  <c r="E74" i="120"/>
  <c r="E75" i="120" s="1"/>
  <c r="D75" i="121"/>
  <c r="E75" i="121" s="1"/>
  <c r="E74" i="5"/>
  <c r="E75" i="5" s="1"/>
  <c r="E74" i="194"/>
  <c r="E75" i="194" s="1"/>
  <c r="D74" i="36"/>
  <c r="D75" i="36" s="1"/>
  <c r="D75" i="8"/>
  <c r="E72" i="81"/>
  <c r="E74" i="81" s="1"/>
  <c r="E75" i="81" s="1"/>
  <c r="E58" i="174"/>
  <c r="E64" i="174" s="1"/>
  <c r="E72" i="67"/>
  <c r="E58" i="129"/>
  <c r="E64" i="129" s="1"/>
  <c r="E74" i="6"/>
  <c r="E75" i="6" s="1"/>
  <c r="E72" i="69"/>
  <c r="E75" i="53"/>
  <c r="E74" i="110"/>
  <c r="E75" i="110" s="1"/>
  <c r="D74" i="189"/>
  <c r="D75" i="189" s="1"/>
  <c r="D74" i="209"/>
  <c r="D75" i="209" s="1"/>
  <c r="E74" i="90"/>
  <c r="E75" i="90" s="1"/>
  <c r="E58" i="136"/>
  <c r="E64" i="136" s="1"/>
  <c r="E58" i="24"/>
  <c r="E64" i="24" s="1"/>
  <c r="D74" i="64"/>
  <c r="D75" i="64" s="1"/>
  <c r="E58" i="167"/>
  <c r="E64" i="167" s="1"/>
  <c r="D74" i="77"/>
  <c r="D75" i="77" s="1"/>
  <c r="E72" i="9"/>
  <c r="E72" i="7"/>
  <c r="D58" i="128"/>
  <c r="E58" i="128" s="1"/>
  <c r="E58" i="22"/>
  <c r="E64" i="22" s="1"/>
  <c r="E72" i="78"/>
  <c r="E64" i="78"/>
  <c r="E64" i="9"/>
  <c r="E73" i="9"/>
  <c r="E73" i="7"/>
  <c r="E74" i="95"/>
  <c r="E75" i="95" s="1"/>
  <c r="E75" i="94"/>
  <c r="E76" i="94"/>
  <c r="E72" i="121"/>
  <c r="E58" i="79"/>
  <c r="D74" i="17"/>
  <c r="D75" i="17" s="1"/>
  <c r="E58" i="78"/>
  <c r="E69" i="78"/>
  <c r="E73" i="78"/>
  <c r="E73" i="16"/>
  <c r="E71" i="84"/>
  <c r="E73" i="60"/>
  <c r="E69" i="60"/>
  <c r="E64" i="61"/>
  <c r="E69" i="58"/>
  <c r="E69" i="13"/>
  <c r="E73" i="13"/>
  <c r="D74" i="62"/>
  <c r="D75" i="62" s="1"/>
  <c r="E58" i="62"/>
  <c r="E58" i="187"/>
  <c r="D74" i="187"/>
  <c r="D75" i="187" s="1"/>
  <c r="D74" i="39"/>
  <c r="D75" i="39" s="1"/>
  <c r="E58" i="39"/>
  <c r="D74" i="130"/>
  <c r="D75" i="130" s="1"/>
  <c r="E58" i="130"/>
  <c r="E58" i="38"/>
  <c r="D74" i="38"/>
  <c r="D75" i="38" s="1"/>
  <c r="D74" i="166"/>
  <c r="D75" i="166" s="1"/>
  <c r="E58" i="166"/>
  <c r="D74" i="92"/>
  <c r="D75" i="92" s="1"/>
  <c r="E58" i="92"/>
  <c r="D74" i="76"/>
  <c r="D75" i="76" s="1"/>
  <c r="E58" i="115"/>
  <c r="D74" i="115"/>
  <c r="D75" i="115" s="1"/>
  <c r="E64" i="77"/>
  <c r="E74" i="77"/>
  <c r="E75" i="77" s="1"/>
  <c r="E58" i="149"/>
  <c r="D74" i="149"/>
  <c r="D76" i="149" s="1"/>
  <c r="E58" i="43"/>
  <c r="D74" i="43"/>
  <c r="D75" i="43" s="1"/>
  <c r="D74" i="124"/>
  <c r="D75" i="124" s="1"/>
  <c r="E58" i="124"/>
  <c r="E58" i="34"/>
  <c r="D74" i="34"/>
  <c r="D75" i="34" s="1"/>
  <c r="E58" i="123"/>
  <c r="D74" i="123"/>
  <c r="D75" i="123" s="1"/>
  <c r="E58" i="151"/>
  <c r="D74" i="151"/>
  <c r="D76" i="151" s="1"/>
  <c r="E58" i="96"/>
  <c r="D74" i="96"/>
  <c r="D76" i="96" s="1"/>
  <c r="E72" i="84"/>
  <c r="E64" i="84"/>
  <c r="E58" i="60"/>
  <c r="E73" i="61"/>
  <c r="E58" i="61"/>
  <c r="E58" i="58"/>
  <c r="E58" i="13"/>
  <c r="E64" i="13"/>
  <c r="E73" i="94"/>
  <c r="E64" i="79"/>
  <c r="E73" i="79"/>
  <c r="E69" i="79"/>
  <c r="E72" i="79"/>
  <c r="E64" i="58"/>
  <c r="E71" i="94"/>
  <c r="D75" i="1"/>
  <c r="E58" i="94"/>
  <c r="D74" i="29"/>
  <c r="D75" i="29" s="1"/>
  <c r="E74" i="55"/>
  <c r="E75" i="55" s="1"/>
  <c r="D74" i="210"/>
  <c r="D75" i="210" s="1"/>
  <c r="E69" i="94"/>
  <c r="D74" i="169"/>
  <c r="D75" i="169" s="1"/>
  <c r="E69" i="61"/>
  <c r="E64" i="60"/>
  <c r="E64" i="94"/>
  <c r="E72" i="61"/>
  <c r="E72" i="94"/>
  <c r="D74" i="41"/>
  <c r="D75" i="41" s="1"/>
  <c r="E58" i="41"/>
  <c r="E58" i="104"/>
  <c r="D74" i="104"/>
  <c r="D75" i="104" s="1"/>
  <c r="D74" i="57"/>
  <c r="D75" i="57" s="1"/>
  <c r="E58" i="57"/>
  <c r="D74" i="33"/>
  <c r="D75" i="33" s="1"/>
  <c r="E58" i="33"/>
  <c r="E73" i="48"/>
  <c r="E73" i="122"/>
  <c r="E69" i="122"/>
  <c r="E58" i="122"/>
  <c r="E72" i="122"/>
  <c r="E64" i="122"/>
  <c r="E75" i="17"/>
  <c r="E69" i="16"/>
  <c r="E72" i="16"/>
  <c r="E64" i="16"/>
  <c r="E58" i="11"/>
  <c r="E69" i="10"/>
  <c r="E72" i="13"/>
  <c r="E58" i="109"/>
  <c r="D74" i="109"/>
  <c r="D76" i="109" s="1"/>
  <c r="D74" i="159"/>
  <c r="D76" i="159" s="1"/>
  <c r="D74" i="135"/>
  <c r="D76" i="135" s="1"/>
  <c r="E58" i="135"/>
  <c r="D74" i="132"/>
  <c r="D76" i="132" s="1"/>
  <c r="E58" i="132"/>
  <c r="D74" i="133"/>
  <c r="D76" i="133" s="1"/>
  <c r="E58" i="133"/>
  <c r="E58" i="85"/>
  <c r="D74" i="85"/>
  <c r="D75" i="85" s="1"/>
  <c r="E64" i="169"/>
  <c r="E74" i="169"/>
  <c r="E75" i="169" s="1"/>
  <c r="E58" i="47"/>
  <c r="D74" i="47"/>
  <c r="D75" i="47" s="1"/>
  <c r="E58" i="35"/>
  <c r="D74" i="35"/>
  <c r="D75" i="35" s="1"/>
  <c r="E58" i="186"/>
  <c r="D74" i="186"/>
  <c r="D75" i="186" s="1"/>
  <c r="E58" i="152"/>
  <c r="D74" i="152"/>
  <c r="D76" i="152" s="1"/>
  <c r="E58" i="48"/>
  <c r="E64" i="48" s="1"/>
  <c r="E73" i="84"/>
  <c r="E58" i="84"/>
  <c r="E69" i="84"/>
  <c r="E72" i="60"/>
  <c r="E72" i="58"/>
  <c r="E73" i="58"/>
  <c r="E58" i="9"/>
  <c r="E71" i="8"/>
  <c r="E73" i="8"/>
  <c r="E64" i="8"/>
  <c r="E58" i="8"/>
  <c r="D58" i="7"/>
  <c r="D74" i="7" s="1"/>
  <c r="E64" i="7"/>
  <c r="E74" i="146"/>
  <c r="E76" i="146" s="1"/>
  <c r="E64" i="146"/>
  <c r="E64" i="76"/>
  <c r="E74" i="76"/>
  <c r="E75" i="76" s="1"/>
  <c r="E64" i="36"/>
  <c r="E74" i="36"/>
  <c r="E75" i="36" s="1"/>
  <c r="E64" i="189"/>
  <c r="E74" i="189"/>
  <c r="E75" i="189" s="1"/>
  <c r="E73" i="93"/>
  <c r="E74" i="93" s="1"/>
  <c r="E73" i="121"/>
  <c r="E64" i="121"/>
  <c r="E69" i="11"/>
  <c r="E73" i="11"/>
  <c r="E64" i="11"/>
  <c r="E72" i="11"/>
  <c r="E72" i="10"/>
  <c r="E73" i="10"/>
  <c r="E64" i="10"/>
  <c r="E58" i="10"/>
  <c r="E74" i="209"/>
  <c r="E75" i="209" s="1"/>
  <c r="E64" i="209"/>
  <c r="E64" i="103"/>
  <c r="E74" i="30"/>
  <c r="E75" i="30" s="1"/>
  <c r="E64" i="30"/>
  <c r="E64" i="29"/>
  <c r="E74" i="29"/>
  <c r="E75" i="29" s="1"/>
  <c r="E64" i="64"/>
  <c r="E74" i="64"/>
  <c r="E75" i="64" s="1"/>
  <c r="E64" i="210"/>
  <c r="E74" i="210"/>
  <c r="E75" i="210" s="1"/>
  <c r="E74" i="94" l="1"/>
  <c r="E74" i="121"/>
  <c r="E74" i="79"/>
  <c r="E75" i="79" s="1"/>
  <c r="E74" i="129"/>
  <c r="E75" i="129" s="1"/>
  <c r="E74" i="174"/>
  <c r="E75" i="174" s="1"/>
  <c r="E74" i="167"/>
  <c r="E75" i="167" s="1"/>
  <c r="E74" i="24"/>
  <c r="E76" i="24" s="1"/>
  <c r="E74" i="22"/>
  <c r="E75" i="22" s="1"/>
  <c r="E74" i="67"/>
  <c r="E75" i="67" s="1"/>
  <c r="E74" i="69"/>
  <c r="E75" i="69" s="1"/>
  <c r="E74" i="122"/>
  <c r="E75" i="122" s="1"/>
  <c r="E74" i="78"/>
  <c r="E75" i="78" s="1"/>
  <c r="E74" i="16"/>
  <c r="E75" i="16" s="1"/>
  <c r="E74" i="10"/>
  <c r="E75" i="10" s="1"/>
  <c r="E74" i="136"/>
  <c r="E75" i="136" s="1"/>
  <c r="E74" i="11"/>
  <c r="E75" i="11" s="1"/>
  <c r="E74" i="60"/>
  <c r="E75" i="60" s="1"/>
  <c r="E74" i="13"/>
  <c r="E75" i="13" s="1"/>
  <c r="E74" i="61"/>
  <c r="E75" i="61" s="1"/>
  <c r="E74" i="58"/>
  <c r="E75" i="58" s="1"/>
  <c r="D74" i="128"/>
  <c r="D75" i="128" s="1"/>
  <c r="E74" i="9"/>
  <c r="E75" i="9" s="1"/>
  <c r="E74" i="128"/>
  <c r="E75" i="128" s="1"/>
  <c r="E64" i="128"/>
  <c r="E64" i="62"/>
  <c r="E74" i="62"/>
  <c r="E75" i="62" s="1"/>
  <c r="E64" i="187"/>
  <c r="E74" i="187"/>
  <c r="E75" i="187" s="1"/>
  <c r="E64" i="39"/>
  <c r="E74" i="39"/>
  <c r="E75" i="39" s="1"/>
  <c r="E64" i="130"/>
  <c r="E74" i="130"/>
  <c r="E75" i="130" s="1"/>
  <c r="E64" i="38"/>
  <c r="E74" i="38"/>
  <c r="E75" i="38" s="1"/>
  <c r="E64" i="166"/>
  <c r="E74" i="166"/>
  <c r="E75" i="166" s="1"/>
  <c r="E64" i="92"/>
  <c r="E74" i="92"/>
  <c r="E75" i="92" s="1"/>
  <c r="E64" i="115"/>
  <c r="E74" i="115"/>
  <c r="E75" i="115" s="1"/>
  <c r="E64" i="149"/>
  <c r="E74" i="149"/>
  <c r="E76" i="149" s="1"/>
  <c r="E64" i="43"/>
  <c r="E74" i="43"/>
  <c r="E75" i="43" s="1"/>
  <c r="E64" i="124"/>
  <c r="E74" i="124"/>
  <c r="E75" i="124" s="1"/>
  <c r="E64" i="34"/>
  <c r="E74" i="34"/>
  <c r="E75" i="34" s="1"/>
  <c r="E64" i="123"/>
  <c r="E74" i="123"/>
  <c r="E75" i="123" s="1"/>
  <c r="E64" i="151"/>
  <c r="E74" i="151"/>
  <c r="E76" i="151" s="1"/>
  <c r="E74" i="96"/>
  <c r="E76" i="96" s="1"/>
  <c r="E64" i="96"/>
  <c r="E74" i="48"/>
  <c r="E75" i="48" s="1"/>
  <c r="E64" i="41"/>
  <c r="E74" i="41"/>
  <c r="E75" i="41" s="1"/>
  <c r="E64" i="104"/>
  <c r="E74" i="104"/>
  <c r="E75" i="104" s="1"/>
  <c r="E64" i="57"/>
  <c r="E74" i="57"/>
  <c r="E75" i="57" s="1"/>
  <c r="E64" i="33"/>
  <c r="E74" i="33"/>
  <c r="E75" i="33" s="1"/>
  <c r="E64" i="109"/>
  <c r="E74" i="109"/>
  <c r="E76" i="109" s="1"/>
  <c r="E74" i="159"/>
  <c r="E76" i="159" s="1"/>
  <c r="E64" i="135"/>
  <c r="E74" i="135"/>
  <c r="E76" i="135" s="1"/>
  <c r="E64" i="132"/>
  <c r="E74" i="132"/>
  <c r="E76" i="132" s="1"/>
  <c r="E64" i="133"/>
  <c r="E74" i="133"/>
  <c r="E76" i="133" s="1"/>
  <c r="E64" i="85"/>
  <c r="E74" i="85"/>
  <c r="E75" i="85" s="1"/>
  <c r="E64" i="47"/>
  <c r="E74" i="47"/>
  <c r="E75" i="47" s="1"/>
  <c r="E64" i="35"/>
  <c r="E74" i="35"/>
  <c r="E75" i="35" s="1"/>
  <c r="E74" i="186"/>
  <c r="E75" i="186" s="1"/>
  <c r="E64" i="186"/>
  <c r="E64" i="152"/>
  <c r="E74" i="152"/>
  <c r="E76" i="152" s="1"/>
  <c r="E74" i="84"/>
  <c r="E75" i="84" s="1"/>
  <c r="E74" i="8"/>
  <c r="E75" i="8" s="1"/>
  <c r="E58" i="7"/>
  <c r="E74" i="7" s="1"/>
  <c r="E75" i="7" s="1"/>
  <c r="D75" i="7" l="1"/>
  <c r="E66" i="1"/>
  <c r="E73" i="1" l="1"/>
  <c r="E72" i="1"/>
  <c r="E58" i="1"/>
  <c r="E69" i="1"/>
  <c r="E74" i="1" l="1"/>
  <c r="E75" i="1" s="1"/>
</calcChain>
</file>

<file path=xl/sharedStrings.xml><?xml version="1.0" encoding="utf-8"?>
<sst xmlns="http://schemas.openxmlformats.org/spreadsheetml/2006/main" count="11316" uniqueCount="203">
  <si>
    <t>PÓŁROCZNE SPRAWOZDANIE UBEZPIECZENIOWEGO FUNDUSZU KAPITAŁOWEGO</t>
  </si>
  <si>
    <t>TOWARZYSTWO UBEZPIECZEŃ  ALLIANZ ŻYCIE POLSKA S.A.</t>
  </si>
  <si>
    <t>(w zł)</t>
  </si>
  <si>
    <t xml:space="preserve">I.  </t>
  </si>
  <si>
    <t>1.</t>
  </si>
  <si>
    <t>lokaty</t>
  </si>
  <si>
    <t>2.</t>
  </si>
  <si>
    <t>środki pieniężne</t>
  </si>
  <si>
    <t>3.</t>
  </si>
  <si>
    <t>4.</t>
  </si>
  <si>
    <t>należności</t>
  </si>
  <si>
    <t>z tytułu transakcji zawartych na rynku finansowym</t>
  </si>
  <si>
    <t>pozostałe</t>
  </si>
  <si>
    <t xml:space="preserve">II.  </t>
  </si>
  <si>
    <t xml:space="preserve">pozostałe </t>
  </si>
  <si>
    <t>A.</t>
  </si>
  <si>
    <t>Aktywa netto funduszu na początek okresu sprawozdawczego</t>
  </si>
  <si>
    <t>B.</t>
  </si>
  <si>
    <t>I.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</si>
  <si>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</si>
  <si>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</si>
  <si>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</si>
  <si>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</si>
  <si>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</si>
  <si>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</si>
  <si>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</si>
  <si>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</si>
  <si>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</si>
  <si>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</si>
  <si>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</si>
  <si>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</si>
  <si>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</si>
  <si>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</si>
  <si>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</si>
  <si>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</si>
  <si>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</si>
  <si>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</si>
  <si>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</si>
  <si>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</si>
  <si>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Pozycja</t>
  </si>
  <si>
    <t>na początek okresu sprawozdawczego</t>
  </si>
  <si>
    <t>na koniec okresu sprawozdawczego</t>
  </si>
  <si>
    <t xml:space="preserve">LOKATY 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</si>
  <si>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</si>
  <si>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</si>
  <si>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</si>
  <si>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</si>
  <si>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</si>
  <si>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</si>
  <si>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</si>
  <si>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</si>
  <si>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</si>
  <si>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</si>
  <si>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</si>
  <si>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</si>
  <si>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</si>
  <si>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</si>
  <si>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</si>
  <si>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</si>
  <si>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</si>
  <si>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III.</t>
  </si>
  <si>
    <t>Środki pieniężne</t>
  </si>
  <si>
    <t>IV.</t>
  </si>
  <si>
    <t>Należności</t>
  </si>
  <si>
    <t>V.</t>
  </si>
  <si>
    <t>Zobowiązania</t>
  </si>
  <si>
    <t>Aktywa netto (w tym)</t>
  </si>
  <si>
    <t>krajowe</t>
  </si>
  <si>
    <t>Fundusz Konserwatywny</t>
  </si>
  <si>
    <t>Fundusz Zrównoważony</t>
  </si>
  <si>
    <t>Fundusz Aktywny</t>
  </si>
  <si>
    <t>Fundusz Międzynarodowy</t>
  </si>
  <si>
    <t>Fundusz Azjatycki</t>
  </si>
  <si>
    <t>Aktywny - Surowce i Nowe Gospodarki</t>
  </si>
  <si>
    <t>Zabezpieczony - Rynku Polskiego</t>
  </si>
  <si>
    <t>Zabezpieczony - Europy Wschodniej</t>
  </si>
  <si>
    <t>Zabezpieczony - Dalekiego Wschodu</t>
  </si>
  <si>
    <t>Millenium Master V</t>
  </si>
  <si>
    <t>Millenium Master VI</t>
  </si>
  <si>
    <t>Millenium Master VII</t>
  </si>
  <si>
    <t>Fundusz Gwarantowany</t>
  </si>
  <si>
    <t>Fundusz Stabilnego Wzrostu</t>
  </si>
  <si>
    <t>Fundusz Dynamiczny</t>
  </si>
  <si>
    <t>Fundusz Aktywnej Alokacji</t>
  </si>
  <si>
    <t>Fundusz Akcji Plus</t>
  </si>
  <si>
    <t>Fundusz Akcji Małych i Średnich Spółek</t>
  </si>
  <si>
    <t>Fundusz Selektywny</t>
  </si>
  <si>
    <t>Fundusz Polskich Obligacji Skarbowych</t>
  </si>
  <si>
    <t>INFORMACJE DODATKOWE</t>
  </si>
  <si>
    <t xml:space="preserve">DO SPRAWOZDANIA PÓŁROCZNEGO </t>
  </si>
  <si>
    <t>FUNDUSZY KAPITAŁOWYCH</t>
  </si>
  <si>
    <t>TU ALLIANZ ŻYCIE POLSKA  S.A.</t>
  </si>
  <si>
    <t xml:space="preserve">Przypis składki brutto </t>
  </si>
  <si>
    <t xml:space="preserve">Potrącenia/ opłaty </t>
  </si>
  <si>
    <t xml:space="preserve">Składka netto </t>
  </si>
  <si>
    <t>Fundusz Pieniężny</t>
  </si>
  <si>
    <t>Strategii MultiObligacyjnych</t>
  </si>
  <si>
    <t>Fundusz Akcji Globalnych</t>
  </si>
  <si>
    <t>Fundusz Obligacji Globalnych</t>
  </si>
  <si>
    <t>WARTOŚĆ AKTYWÓW NETTO FUNDUSZU</t>
  </si>
  <si>
    <t xml:space="preserve">II. </t>
  </si>
  <si>
    <t>ZMIANY WARTOŚCI AKTYWÓW NETTO FUNDUSZU</t>
  </si>
  <si>
    <t>3.1.</t>
  </si>
  <si>
    <t>3.2.</t>
  </si>
  <si>
    <t>wobec ubezpieczających, ubezpieczonych lub uprawnionych z umów ubezpieczenia</t>
  </si>
  <si>
    <t>Aktywa</t>
  </si>
  <si>
    <t>III.  Aktywa netto (I-II)</t>
  </si>
  <si>
    <t>Wynik netto z działalności operacyjnej (I-II)</t>
  </si>
  <si>
    <t>Liczba jednostek uczestnictwa funduszu: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</si>
  <si>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</si>
  <si>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</si>
  <si>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</si>
  <si>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 xml:space="preserve">     ZESTAWIENIE AKTYWÓW NETTO FUNDUSZU</t>
  </si>
  <si>
    <t>Udział w aktywach       netto funduszu (w %)</t>
  </si>
  <si>
    <t>instrumenty pochodne</t>
  </si>
  <si>
    <t>zagraniczne - państwa UE</t>
  </si>
  <si>
    <t>zagraniczne - państwa poza UE</t>
  </si>
  <si>
    <t>LICZBA I WARTOŚĆ JEDNOSTEK ROZRACHUNKOWYCH uczestnictwa funduszu</t>
  </si>
  <si>
    <t>Wartość bilansowa (w zł)</t>
  </si>
  <si>
    <t>Fundusz Energetyczny</t>
  </si>
  <si>
    <t>TOWARZYSTWO UBEZPIECZEŃ  ALLIANZ ŻYCIE POLSKA SA</t>
  </si>
  <si>
    <t>I</t>
  </si>
  <si>
    <t xml:space="preserve">I  </t>
  </si>
  <si>
    <t xml:space="preserve">II  </t>
  </si>
  <si>
    <t>III  Aktywa netto (I-II)</t>
  </si>
  <si>
    <t xml:space="preserve">II </t>
  </si>
  <si>
    <t>A</t>
  </si>
  <si>
    <t>B</t>
  </si>
  <si>
    <t>II</t>
  </si>
  <si>
    <t>C</t>
  </si>
  <si>
    <t>D</t>
  </si>
  <si>
    <t>III</t>
  </si>
  <si>
    <t>IV</t>
  </si>
  <si>
    <t>V</t>
  </si>
  <si>
    <t xml:space="preserve">Fundusz Obligacji </t>
  </si>
  <si>
    <t>Allianz Portfel Aktywnej Alokacji</t>
  </si>
  <si>
    <t>Allianz Portfel Dynamiczny</t>
  </si>
  <si>
    <t>Allianz Portfel Stabilnego Wzrostu</t>
  </si>
  <si>
    <t>Allianz Portfel Akcji Rynków Rozwiniętych</t>
  </si>
  <si>
    <t>Allianz Portfel Akcji Rynków Wschodzących</t>
  </si>
  <si>
    <t>Allianz Portfel Obligacji Zagranicznych</t>
  </si>
  <si>
    <t>Allianz Obligacji Plus</t>
  </si>
  <si>
    <t>Allianz Akcji Małych i Średnich Spółek</t>
  </si>
  <si>
    <t>Allianz Konserwatywny</t>
  </si>
  <si>
    <t>Allianz Polskich Obligacji Skarbowych</t>
  </si>
  <si>
    <t>Allianz Dynamiczna Multistrategia</t>
  </si>
  <si>
    <t>Allianz Defensywna Multistrategia</t>
  </si>
  <si>
    <t>Allianz Zbalansowana Multistrategia</t>
  </si>
  <si>
    <t>Allianz Franklin Global Fundamental Strategies Fund (PLN Hedged)</t>
  </si>
  <si>
    <t>Allianz Franklin U.S. Opportunities Fund (PLN Hedged)</t>
  </si>
  <si>
    <t>Allianz Investor Zrównoważony</t>
  </si>
  <si>
    <t>Allianz Investor Gold</t>
  </si>
  <si>
    <t>Allianz Investor Indie i Chiny</t>
  </si>
  <si>
    <t>Allianz JPM Global Healthcare Fund (PLN Hedged)</t>
  </si>
  <si>
    <t>Allianz ESALIENS Akcji</t>
  </si>
  <si>
    <t>Allianz Pekao Surowców i Energii</t>
  </si>
  <si>
    <t>Allianz Pekao Obligacji Plus</t>
  </si>
  <si>
    <t>Allianz Pekao Obligacji - Dynamiczna Alokacja 2</t>
  </si>
  <si>
    <t>Allianz Pekao Strategii Globalnej</t>
  </si>
  <si>
    <t>Allianz PZU Akcji Krakowiak</t>
  </si>
  <si>
    <t>Allianz PZU Akcji Małych i Średnich Spółek</t>
  </si>
  <si>
    <t>Allianz Schroder EURO Equity Fund (PLN Hedged)</t>
  </si>
  <si>
    <t>Allianz Schroder Frontier Markets Equity Fund (PLN Hedged)</t>
  </si>
  <si>
    <t>Allianz Schroder Global Diversified Growth Fund (PLN Hedged)</t>
  </si>
  <si>
    <t>Allianz Templeton Global Bond Fund (PLN Hedged)</t>
  </si>
  <si>
    <t>Allianz Templeton Global Total Return Fund (PLN Hedged)</t>
  </si>
  <si>
    <t>Allianz Pekao Spokojna Inwestycja</t>
  </si>
  <si>
    <t>Allianz Pekao Konserwatywny</t>
  </si>
  <si>
    <t>Allianz Pekao Konserwatywny Plus</t>
  </si>
  <si>
    <t>Allianz Generali Akcje Małych i Średnich Spółek</t>
  </si>
  <si>
    <t>Allianz Generali Korona Akcje</t>
  </si>
  <si>
    <t>Allianz Generali Korona Obligacje</t>
  </si>
  <si>
    <t>Allianz Generali Korona Zrównoważony</t>
  </si>
  <si>
    <t>Allianz JPM Emerging Markets Opportunities Fund (PLN)</t>
  </si>
  <si>
    <t>Allianz ESALIENS Konserwatywny</t>
  </si>
  <si>
    <t>Allianz Schroder ISF - Global Credit High Income (PLN Hedged)</t>
  </si>
  <si>
    <t>Allianz Generali Akcji: Megatrendy</t>
  </si>
  <si>
    <t>Allianz Investor Quality</t>
  </si>
  <si>
    <t>Allianz Investor Fundamentalny Dywidend i Wzrostu</t>
  </si>
  <si>
    <t>Allianz ESALIENS Medycyny i Nowych Technologii</t>
  </si>
  <si>
    <t>Fundusz Polskich Obligacji Skarbowych Bis</t>
  </si>
  <si>
    <t>Fundusz Zachowawczy</t>
  </si>
  <si>
    <t>Allianz Investor TOP Małych i Średnich Spółek</t>
  </si>
  <si>
    <t>Allianz Generali Akcji Rynków Wschodzących</t>
  </si>
  <si>
    <t>Allianz Investor Rynków Wschodzących</t>
  </si>
  <si>
    <t>Allianz Pekao Obligacji Wysokojakościowych</t>
  </si>
  <si>
    <t>Allianz Generali Korona Obligacji Uniwersalny</t>
  </si>
  <si>
    <t>Allianz ESALIENS Obligacji Uniwersalny</t>
  </si>
  <si>
    <t>Allianz Investor Obligacji Skarbowych Krótkoterminowy</t>
  </si>
  <si>
    <t>Allianz PKO Obligacji Skarbowych Srednioterminowy</t>
  </si>
  <si>
    <t>Allianz PZU Globalny Akcji Medycznych</t>
  </si>
  <si>
    <t>30-06-2026</t>
  </si>
  <si>
    <t>30-06-2025</t>
  </si>
  <si>
    <r>
      <t xml:space="preserve">SPORZĄDZONE NA DZIEŃ </t>
    </r>
    <r>
      <rPr>
        <b/>
        <sz val="11.15"/>
        <rFont val="Arial"/>
        <family val="2"/>
        <charset val="238"/>
      </rPr>
      <t>30-06-2026</t>
    </r>
  </si>
  <si>
    <t>Allianz ING Akcji Europejskich</t>
  </si>
  <si>
    <t>Allianz ING Globalny Obligacji Wysokodochodowych</t>
  </si>
  <si>
    <t>Allianz ING Globalny Akcji Dywidendowych</t>
  </si>
  <si>
    <t>Allianz ING Akcji Japonskich</t>
  </si>
  <si>
    <t xml:space="preserve">Allianz ING Akcji </t>
  </si>
  <si>
    <t>Allianz ING Obligacji</t>
  </si>
  <si>
    <t>NA DZIEŃ 30-06-2026</t>
  </si>
  <si>
    <t>Allianz Templeton European Insights Fund (PLN Hedged)</t>
  </si>
  <si>
    <t>Allianz ING Obligacji Rynków Wschodzących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</si>
</sst>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164" formatCode="_-* #,##0.00\ _z_ł_-;\-* #,##0.00\ _z_ł_-;_-* &quot;-&quot;??\ _z_ł_-;_-@_-"/>
    <numFmt numFmtId="165" formatCode="#,##0.0000"/>
    <numFmt numFmtId="166" formatCode="0.0000"/>
    <numFmt numFmtId="167" formatCode="_-* #,##0.0000\ _z_ł_-;\-* #,##0.0000\ _z_ł_-;_-* &quot;-&quot;????\ _z_ł_-;_-@_-"/>
    <numFmt numFmtId="168" formatCode="0.000"/>
    <numFmt numFmtId="169" formatCode="#,##0.00000"/>
    <numFmt numFmtId="170" formatCode="#,##0.000000"/>
    <numFmt numFmtId="171" formatCode="0.00000"/>
    <numFmt numFmtId="172" formatCode="#,##0.00_ ;\-#,##0.00\ "/>
    <numFmt numFmtId="173" formatCode="#,##0.0_ ;\-#,##0.0\ "/>
  </numFmts>
  <fonts count="79">
    <font>
      <sz val="10"/>
      <name val="Arial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Arial CE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  <charset val="238"/>
    </font>
    <font>
      <sz val="10"/>
      <name val="MS Sans Serif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0"/>
      <color rgb="FF006100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b/>
      <sz val="10"/>
      <color rgb="FF3F3F3F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  <charset val="238"/>
    </font>
    <font>
      <sz val="10"/>
      <color rgb="FF0070C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indexed="8"/>
      <name val="Arial"/>
      <family val="2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indexed="64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zcionka tekstu podstawowego"/>
      <family val="2"/>
      <charset val="238"/>
    </font>
    <font>
      <sz val="11"/>
      <name val="Calibri"/>
      <family val="2"/>
      <charset val="238"/>
      <scheme val="minor"/>
    </font>
    <font>
      <sz val="9"/>
      <color rgb="FF0070C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70C0"/>
      <name val="Arial"/>
      <family val="2"/>
      <charset val="238"/>
    </font>
    <font>
      <sz val="9"/>
      <color rgb="FF00B05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1"/>
      <name val="Calibri"/>
      <family val="2"/>
    </font>
    <font>
      <sz val="10"/>
      <color rgb="FF006100"/>
      <name val="Arial"/>
      <family val="2"/>
      <charset val="238"/>
    </font>
    <font>
      <sz val="10"/>
      <color rgb="FF9C6500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9C6500"/>
      <name val="Arial"/>
      <family val="2"/>
    </font>
    <font>
      <b/>
      <sz val="18"/>
      <color theme="3"/>
      <name val="Cambria"/>
      <family val="2"/>
      <scheme val="major"/>
    </font>
    <font>
      <b/>
      <sz val="11.15"/>
      <name val="Arial"/>
      <family val="2"/>
      <charset val="238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85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6" fillId="21" borderId="2" applyNumberFormat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1" fillId="0" borderId="0"/>
    <xf numFmtId="0" fontId="22" fillId="20" borderId="1" applyNumberFormat="0" applyAlignment="0" applyProtection="0"/>
    <xf numFmtId="9" fontId="5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1" fillId="23" borderId="6" applyNumberFormat="0" applyFont="0" applyAlignment="0" applyProtection="0"/>
    <xf numFmtId="0" fontId="26" fillId="3" borderId="0" applyNumberFormat="0" applyBorder="0" applyAlignment="0" applyProtection="0"/>
    <xf numFmtId="0" fontId="31" fillId="0" borderId="0"/>
    <xf numFmtId="0" fontId="21" fillId="23" borderId="63" applyNumberFormat="0" applyFont="0" applyAlignment="0" applyProtection="0"/>
    <xf numFmtId="0" fontId="23" fillId="0" borderId="62" applyNumberFormat="0" applyFill="0" applyAlignment="0" applyProtection="0"/>
    <xf numFmtId="0" fontId="22" fillId="20" borderId="60" applyNumberFormat="0" applyAlignment="0" applyProtection="0"/>
    <xf numFmtId="0" fontId="15" fillId="20" borderId="61" applyNumberFormat="0" applyAlignment="0" applyProtection="0"/>
    <xf numFmtId="0" fontId="14" fillId="7" borderId="60" applyNumberFormat="0" applyAlignment="0" applyProtection="0"/>
    <xf numFmtId="0" fontId="5" fillId="0" borderId="0"/>
    <xf numFmtId="0" fontId="21" fillId="23" borderId="67" applyNumberFormat="0" applyFont="0" applyAlignment="0" applyProtection="0"/>
    <xf numFmtId="0" fontId="23" fillId="0" borderId="66" applyNumberFormat="0" applyFill="0" applyAlignment="0" applyProtection="0"/>
    <xf numFmtId="0" fontId="22" fillId="20" borderId="64" applyNumberFormat="0" applyAlignment="0" applyProtection="0"/>
    <xf numFmtId="0" fontId="15" fillId="20" borderId="65" applyNumberFormat="0" applyAlignment="0" applyProtection="0"/>
    <xf numFmtId="0" fontId="14" fillId="7" borderId="64" applyNumberFormat="0" applyAlignment="0" applyProtection="0"/>
    <xf numFmtId="0" fontId="33" fillId="0" borderId="0"/>
    <xf numFmtId="0" fontId="34" fillId="25" borderId="0" applyNumberFormat="0" applyBorder="0" applyAlignment="0" applyProtection="0"/>
    <xf numFmtId="0" fontId="35" fillId="26" borderId="68" applyNumberFormat="0" applyAlignment="0" applyProtection="0"/>
    <xf numFmtId="0" fontId="36" fillId="0" borderId="70" applyNumberFormat="0" applyFill="0" applyAlignment="0" applyProtection="0"/>
    <xf numFmtId="0" fontId="37" fillId="27" borderId="69" applyNumberFormat="0" applyAlignment="0" applyProtection="0"/>
    <xf numFmtId="0" fontId="38" fillId="0" borderId="72" applyNumberFormat="0" applyFill="0" applyAlignment="0" applyProtection="0"/>
    <xf numFmtId="0" fontId="39" fillId="0" borderId="0" applyNumberFormat="0" applyFill="0" applyBorder="0" applyAlignment="0" applyProtection="0"/>
    <xf numFmtId="0" fontId="40" fillId="0" borderId="0"/>
    <xf numFmtId="0" fontId="40" fillId="28" borderId="71" applyNumberFormat="0" applyFont="0" applyAlignment="0" applyProtection="0"/>
    <xf numFmtId="0" fontId="5" fillId="28" borderId="71" applyNumberFormat="0" applyFont="0" applyAlignment="0" applyProtection="0"/>
    <xf numFmtId="0" fontId="42" fillId="0" borderId="0"/>
    <xf numFmtId="0" fontId="5" fillId="0" borderId="0"/>
    <xf numFmtId="0" fontId="14" fillId="7" borderId="81" applyNumberFormat="0" applyAlignment="0" applyProtection="0"/>
    <xf numFmtId="0" fontId="15" fillId="20" borderId="82" applyNumberFormat="0" applyAlignment="0" applyProtection="0"/>
    <xf numFmtId="0" fontId="22" fillId="20" borderId="81" applyNumberFormat="0" applyAlignment="0" applyProtection="0"/>
    <xf numFmtId="0" fontId="23" fillId="0" borderId="83" applyNumberFormat="0" applyFill="0" applyAlignment="0" applyProtection="0"/>
    <xf numFmtId="0" fontId="21" fillId="23" borderId="84" applyNumberFormat="0" applyFont="0" applyAlignment="0" applyProtection="0"/>
    <xf numFmtId="0" fontId="23" fillId="0" borderId="83" applyNumberFormat="0" applyFill="0" applyAlignment="0" applyProtection="0"/>
    <xf numFmtId="0" fontId="15" fillId="20" borderId="82" applyNumberFormat="0" applyAlignment="0" applyProtection="0"/>
    <xf numFmtId="0" fontId="21" fillId="23" borderId="84" applyNumberFormat="0" applyFont="0" applyAlignment="0" applyProtection="0"/>
    <xf numFmtId="0" fontId="21" fillId="23" borderId="84" applyNumberFormat="0" applyFont="0" applyAlignment="0" applyProtection="0"/>
    <xf numFmtId="0" fontId="5" fillId="0" borderId="0"/>
    <xf numFmtId="0" fontId="14" fillId="7" borderId="81" applyNumberFormat="0" applyAlignment="0" applyProtection="0"/>
    <xf numFmtId="0" fontId="15" fillId="20" borderId="82" applyNumberFormat="0" applyAlignment="0" applyProtection="0"/>
    <xf numFmtId="0" fontId="22" fillId="20" borderId="81" applyNumberFormat="0" applyAlignment="0" applyProtection="0"/>
    <xf numFmtId="0" fontId="23" fillId="0" borderId="83" applyNumberFormat="0" applyFill="0" applyAlignment="0" applyProtection="0"/>
    <xf numFmtId="0" fontId="22" fillId="20" borderId="81" applyNumberFormat="0" applyAlignment="0" applyProtection="0"/>
    <xf numFmtId="0" fontId="14" fillId="7" borderId="81" applyNumberFormat="0" applyAlignment="0" applyProtection="0"/>
    <xf numFmtId="0" fontId="5" fillId="0" borderId="0"/>
    <xf numFmtId="0" fontId="5" fillId="28" borderId="71" applyNumberFormat="0" applyFont="0" applyAlignment="0" applyProtection="0"/>
    <xf numFmtId="0" fontId="4" fillId="0" borderId="0"/>
    <xf numFmtId="0" fontId="43" fillId="0" borderId="0"/>
    <xf numFmtId="0" fontId="44" fillId="0" borderId="0"/>
    <xf numFmtId="0" fontId="3" fillId="0" borderId="0"/>
    <xf numFmtId="9" fontId="3" fillId="0" borderId="0" applyFont="0" applyFill="0" applyBorder="0" applyAlignment="0" applyProtection="0"/>
    <xf numFmtId="164" fontId="45" fillId="0" borderId="0" applyFont="0" applyFill="0" applyBorder="0" applyAlignment="0" applyProtection="0"/>
    <xf numFmtId="0" fontId="2" fillId="0" borderId="0"/>
    <xf numFmtId="0" fontId="48" fillId="0" borderId="0"/>
    <xf numFmtId="0" fontId="49" fillId="0" borderId="0"/>
    <xf numFmtId="0" fontId="50" fillId="0" borderId="0"/>
    <xf numFmtId="0" fontId="48" fillId="0" borderId="0"/>
    <xf numFmtId="0" fontId="2" fillId="0" borderId="0"/>
    <xf numFmtId="0" fontId="2" fillId="0" borderId="0"/>
    <xf numFmtId="164" fontId="5" fillId="0" borderId="0" applyFont="0" applyFill="0" applyBorder="0" applyAlignment="0" applyProtection="0"/>
    <xf numFmtId="0" fontId="5" fillId="0" borderId="0"/>
    <xf numFmtId="0" fontId="2" fillId="0" borderId="0"/>
    <xf numFmtId="0" fontId="46" fillId="0" borderId="0"/>
    <xf numFmtId="0" fontId="49" fillId="0" borderId="0"/>
    <xf numFmtId="0" fontId="44" fillId="0" borderId="0"/>
    <xf numFmtId="0" fontId="60" fillId="0" borderId="0"/>
    <xf numFmtId="0" fontId="5" fillId="0" borderId="0"/>
    <xf numFmtId="0" fontId="48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59" fillId="35" borderId="0" applyNumberFormat="0" applyBorder="0" applyAlignment="0" applyProtection="0"/>
    <xf numFmtId="0" fontId="59" fillId="39" borderId="0" applyNumberFormat="0" applyBorder="0" applyAlignment="0" applyProtection="0"/>
    <xf numFmtId="0" fontId="59" fillId="43" borderId="0" applyNumberFormat="0" applyBorder="0" applyAlignment="0" applyProtection="0"/>
    <xf numFmtId="0" fontId="59" fillId="47" borderId="0" applyNumberFormat="0" applyBorder="0" applyAlignment="0" applyProtection="0"/>
    <xf numFmtId="0" fontId="59" fillId="51" borderId="0" applyNumberFormat="0" applyBorder="0" applyAlignment="0" applyProtection="0"/>
    <xf numFmtId="0" fontId="59" fillId="55" borderId="0" applyNumberFormat="0" applyBorder="0" applyAlignment="0" applyProtection="0"/>
    <xf numFmtId="0" fontId="61" fillId="25" borderId="0" applyNumberFormat="0" applyBorder="0" applyAlignment="0" applyProtection="0"/>
    <xf numFmtId="0" fontId="62" fillId="30" borderId="0" applyNumberFormat="0" applyBorder="0" applyAlignment="0" applyProtection="0"/>
    <xf numFmtId="0" fontId="58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65" fillId="35" borderId="0" applyNumberFormat="0" applyBorder="0" applyAlignment="0" applyProtection="0"/>
    <xf numFmtId="0" fontId="65" fillId="39" borderId="0" applyNumberFormat="0" applyBorder="0" applyAlignment="0" applyProtection="0"/>
    <xf numFmtId="0" fontId="65" fillId="43" borderId="0" applyNumberFormat="0" applyBorder="0" applyAlignment="0" applyProtection="0"/>
    <xf numFmtId="0" fontId="65" fillId="47" borderId="0" applyNumberFormat="0" applyBorder="0" applyAlignment="0" applyProtection="0"/>
    <xf numFmtId="0" fontId="65" fillId="51" borderId="0" applyNumberFormat="0" applyBorder="0" applyAlignment="0" applyProtection="0"/>
    <xf numFmtId="0" fontId="65" fillId="55" borderId="0" applyNumberFormat="0" applyBorder="0" applyAlignment="0" applyProtection="0"/>
    <xf numFmtId="0" fontId="63" fillId="25" borderId="0" applyNumberFormat="0" applyBorder="0" applyAlignment="0" applyProtection="0"/>
    <xf numFmtId="0" fontId="66" fillId="30" borderId="0" applyNumberFormat="0" applyBorder="0" applyAlignment="0" applyProtection="0"/>
    <xf numFmtId="0" fontId="64" fillId="29" borderId="0" applyNumberFormat="0" applyBorder="0" applyAlignment="0" applyProtection="0"/>
    <xf numFmtId="0" fontId="67" fillId="33" borderId="0" applyNumberFormat="0" applyBorder="0" applyAlignment="0" applyProtection="0"/>
    <xf numFmtId="0" fontId="67" fillId="37" borderId="0" applyNumberFormat="0" applyBorder="0" applyAlignment="0" applyProtection="0"/>
    <xf numFmtId="0" fontId="67" fillId="41" borderId="0" applyNumberFormat="0" applyBorder="0" applyAlignment="0" applyProtection="0"/>
    <xf numFmtId="0" fontId="67" fillId="45" borderId="0" applyNumberFormat="0" applyBorder="0" applyAlignment="0" applyProtection="0"/>
    <xf numFmtId="0" fontId="67" fillId="49" borderId="0" applyNumberFormat="0" applyBorder="0" applyAlignment="0" applyProtection="0"/>
    <xf numFmtId="0" fontId="67" fillId="53" borderId="0" applyNumberFormat="0" applyBorder="0" applyAlignment="0" applyProtection="0"/>
    <xf numFmtId="0" fontId="67" fillId="34" borderId="0" applyNumberFormat="0" applyBorder="0" applyAlignment="0" applyProtection="0"/>
    <xf numFmtId="0" fontId="67" fillId="38" borderId="0" applyNumberFormat="0" applyBorder="0" applyAlignment="0" applyProtection="0"/>
    <xf numFmtId="0" fontId="67" fillId="42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7" fillId="54" borderId="0" applyNumberFormat="0" applyBorder="0" applyAlignment="0" applyProtection="0"/>
    <xf numFmtId="0" fontId="68" fillId="35" borderId="0" applyNumberFormat="0" applyBorder="0" applyAlignment="0" applyProtection="0"/>
    <xf numFmtId="0" fontId="68" fillId="39" borderId="0" applyNumberFormat="0" applyBorder="0" applyAlignment="0" applyProtection="0"/>
    <xf numFmtId="0" fontId="68" fillId="43" borderId="0" applyNumberFormat="0" applyBorder="0" applyAlignment="0" applyProtection="0"/>
    <xf numFmtId="0" fontId="68" fillId="47" borderId="0" applyNumberFormat="0" applyBorder="0" applyAlignment="0" applyProtection="0"/>
    <xf numFmtId="0" fontId="68" fillId="51" borderId="0" applyNumberFormat="0" applyBorder="0" applyAlignment="0" applyProtection="0"/>
    <xf numFmtId="0" fontId="68" fillId="55" borderId="0" applyNumberFormat="0" applyBorder="0" applyAlignment="0" applyProtection="0"/>
    <xf numFmtId="0" fontId="68" fillId="32" borderId="0" applyNumberFormat="0" applyBorder="0" applyAlignment="0" applyProtection="0"/>
    <xf numFmtId="0" fontId="68" fillId="36" borderId="0" applyNumberFormat="0" applyBorder="0" applyAlignment="0" applyProtection="0"/>
    <xf numFmtId="0" fontId="68" fillId="40" borderId="0" applyNumberFormat="0" applyBorder="0" applyAlignment="0" applyProtection="0"/>
    <xf numFmtId="0" fontId="68" fillId="44" borderId="0" applyNumberFormat="0" applyBorder="0" applyAlignment="0" applyProtection="0"/>
    <xf numFmtId="0" fontId="68" fillId="48" borderId="0" applyNumberFormat="0" applyBorder="0" applyAlignment="0" applyProtection="0"/>
    <xf numFmtId="0" fontId="68" fillId="52" borderId="0" applyNumberFormat="0" applyBorder="0" applyAlignment="0" applyProtection="0"/>
    <xf numFmtId="0" fontId="69" fillId="29" borderId="0" applyNumberFormat="0" applyBorder="0" applyAlignment="0" applyProtection="0"/>
    <xf numFmtId="0" fontId="70" fillId="27" borderId="68" applyNumberFormat="0" applyAlignment="0" applyProtection="0"/>
    <xf numFmtId="0" fontId="71" fillId="31" borderId="98" applyNumberFormat="0" applyAlignment="0" applyProtection="0"/>
    <xf numFmtId="0" fontId="72" fillId="0" borderId="0" applyNumberFormat="0" applyFill="0" applyBorder="0" applyAlignment="0" applyProtection="0"/>
    <xf numFmtId="0" fontId="34" fillId="25" borderId="0" applyNumberFormat="0" applyBorder="0" applyAlignment="0" applyProtection="0"/>
    <xf numFmtId="0" fontId="73" fillId="0" borderId="95" applyNumberFormat="0" applyFill="0" applyAlignment="0" applyProtection="0"/>
    <xf numFmtId="0" fontId="74" fillId="0" borderId="96" applyNumberFormat="0" applyFill="0" applyAlignment="0" applyProtection="0"/>
    <xf numFmtId="0" fontId="75" fillId="0" borderId="97" applyNumberFormat="0" applyFill="0" applyAlignment="0" applyProtection="0"/>
    <xf numFmtId="0" fontId="75" fillId="0" borderId="0" applyNumberFormat="0" applyFill="0" applyBorder="0" applyAlignment="0" applyProtection="0"/>
    <xf numFmtId="0" fontId="35" fillId="26" borderId="68" applyNumberFormat="0" applyAlignment="0" applyProtection="0"/>
    <xf numFmtId="0" fontId="36" fillId="0" borderId="70" applyNumberFormat="0" applyFill="0" applyAlignment="0" applyProtection="0"/>
    <xf numFmtId="0" fontId="76" fillId="30" borderId="0" applyNumberFormat="0" applyBorder="0" applyAlignment="0" applyProtection="0"/>
    <xf numFmtId="0" fontId="37" fillId="27" borderId="69" applyNumberFormat="0" applyAlignment="0" applyProtection="0"/>
    <xf numFmtId="0" fontId="77" fillId="0" borderId="0" applyNumberFormat="0" applyFill="0" applyBorder="0" applyAlignment="0" applyProtection="0"/>
    <xf numFmtId="0" fontId="38" fillId="0" borderId="72" applyNumberFormat="0" applyFill="0" applyAlignment="0" applyProtection="0"/>
    <xf numFmtId="0" fontId="39" fillId="0" borderId="0" applyNumberFormat="0" applyFill="0" applyBorder="0" applyAlignment="0" applyProtection="0"/>
    <xf numFmtId="0" fontId="5" fillId="0" borderId="0"/>
  </cellStyleXfs>
  <cellXfs count="438">
    <xf numFmtId="0" fontId="0" fillId="0" borderId="0" xfId="0"/>
    <xf numFmtId="0" fontId="6" fillId="24" borderId="0" xfId="0" applyFont="1" applyFill="1"/>
    <xf numFmtId="0" fontId="6" fillId="24" borderId="0" xfId="0" applyFont="1" applyFill="1" applyAlignment="1">
      <alignment horizontal="left" wrapText="1"/>
    </xf>
    <xf numFmtId="0" fontId="10" fillId="24" borderId="10" xfId="0" applyFont="1" applyFill="1" applyBorder="1" applyAlignment="1">
      <alignment horizontal="center"/>
    </xf>
    <xf numFmtId="0" fontId="10" fillId="24" borderId="15" xfId="0" applyFont="1" applyFill="1" applyBorder="1" applyAlignment="1">
      <alignment wrapText="1"/>
    </xf>
    <xf numFmtId="0" fontId="6" fillId="24" borderId="0" xfId="0" applyFont="1" applyFill="1" applyAlignment="1">
      <alignment horizontal="center" wrapText="1"/>
    </xf>
    <xf numFmtId="0" fontId="9" fillId="24" borderId="14" xfId="0" applyFont="1" applyFill="1" applyBorder="1" applyAlignment="1">
      <alignment horizontal="left" wrapText="1"/>
    </xf>
    <xf numFmtId="0" fontId="9" fillId="24" borderId="15" xfId="0" applyFont="1" applyFill="1" applyBorder="1" applyAlignment="1">
      <alignment horizontal="left" wrapText="1"/>
    </xf>
    <xf numFmtId="0" fontId="9" fillId="24" borderId="15" xfId="0" applyFont="1" applyFill="1" applyBorder="1" applyAlignment="1">
      <alignment wrapText="1"/>
    </xf>
    <xf numFmtId="0" fontId="10" fillId="24" borderId="24" xfId="0" applyFont="1" applyFill="1" applyBorder="1" applyAlignment="1">
      <alignment wrapText="1"/>
    </xf>
    <xf numFmtId="0" fontId="9" fillId="24" borderId="19" xfId="0" applyFont="1" applyFill="1" applyBorder="1"/>
    <xf numFmtId="0" fontId="10" fillId="24" borderId="14" xfId="0" applyFont="1" applyFill="1" applyBorder="1" applyAlignment="1">
      <alignment horizontal="center"/>
    </xf>
    <xf numFmtId="0" fontId="10" fillId="24" borderId="17" xfId="0" applyFont="1" applyFill="1" applyBorder="1" applyAlignment="1">
      <alignment horizontal="center"/>
    </xf>
    <xf numFmtId="0" fontId="10" fillId="24" borderId="16" xfId="0" applyFont="1" applyFill="1" applyBorder="1" applyAlignment="1">
      <alignment wrapText="1"/>
    </xf>
    <xf numFmtId="0" fontId="9" fillId="24" borderId="26" xfId="0" applyFont="1" applyFill="1" applyBorder="1" applyAlignment="1">
      <alignment horizontal="left" wrapText="1"/>
    </xf>
    <xf numFmtId="0" fontId="10" fillId="24" borderId="23" xfId="0" applyFont="1" applyFill="1" applyBorder="1" applyAlignment="1">
      <alignment horizontal="center"/>
    </xf>
    <xf numFmtId="0" fontId="9" fillId="24" borderId="29" xfId="0" applyFont="1" applyFill="1" applyBorder="1"/>
    <xf numFmtId="0" fontId="9" fillId="24" borderId="30" xfId="0" applyFont="1" applyFill="1" applyBorder="1" applyAlignment="1">
      <alignment wrapText="1"/>
    </xf>
    <xf numFmtId="0" fontId="0" fillId="24" borderId="0" xfId="0" applyFill="1"/>
    <xf numFmtId="0" fontId="9" fillId="24" borderId="10" xfId="0" applyFont="1" applyFill="1" applyBorder="1" applyAlignment="1">
      <alignment horizontal="center"/>
    </xf>
    <xf numFmtId="0" fontId="9" fillId="24" borderId="35" xfId="0" applyFont="1" applyFill="1" applyBorder="1" applyAlignment="1">
      <alignment wrapText="1"/>
    </xf>
    <xf numFmtId="0" fontId="21" fillId="0" borderId="0" xfId="31"/>
    <xf numFmtId="0" fontId="27" fillId="0" borderId="0" xfId="31" applyFont="1"/>
    <xf numFmtId="164" fontId="27" fillId="0" borderId="0" xfId="31" applyNumberFormat="1" applyFont="1"/>
    <xf numFmtId="0" fontId="28" fillId="0" borderId="26" xfId="31" applyFont="1" applyBorder="1"/>
    <xf numFmtId="0" fontId="28" fillId="0" borderId="38" xfId="31" applyFont="1" applyBorder="1"/>
    <xf numFmtId="164" fontId="28" fillId="0" borderId="39" xfId="31" applyNumberFormat="1" applyFont="1" applyBorder="1"/>
    <xf numFmtId="164" fontId="28" fillId="0" borderId="34" xfId="31" applyNumberFormat="1" applyFont="1" applyBorder="1"/>
    <xf numFmtId="164" fontId="28" fillId="0" borderId="0" xfId="31" applyNumberFormat="1" applyFont="1"/>
    <xf numFmtId="0" fontId="28" fillId="0" borderId="0" xfId="31" applyFont="1"/>
    <xf numFmtId="0" fontId="28" fillId="0" borderId="40" xfId="31" applyFont="1" applyBorder="1"/>
    <xf numFmtId="164" fontId="29" fillId="0" borderId="41" xfId="31" applyNumberFormat="1" applyFont="1" applyBorder="1" applyAlignment="1">
      <alignment horizontal="center"/>
    </xf>
    <xf numFmtId="164" fontId="29" fillId="0" borderId="42" xfId="31" applyNumberFormat="1" applyFont="1" applyBorder="1" applyAlignment="1">
      <alignment horizontal="center"/>
    </xf>
    <xf numFmtId="0" fontId="28" fillId="0" borderId="43" xfId="31" applyFont="1" applyBorder="1"/>
    <xf numFmtId="0" fontId="28" fillId="0" borderId="44" xfId="31" applyFont="1" applyBorder="1"/>
    <xf numFmtId="164" fontId="29" fillId="0" borderId="45" xfId="31" applyNumberFormat="1" applyFont="1" applyBorder="1" applyAlignment="1">
      <alignment horizontal="center"/>
    </xf>
    <xf numFmtId="164" fontId="29" fillId="0" borderId="46" xfId="31" applyNumberFormat="1" applyFont="1" applyBorder="1" applyAlignment="1">
      <alignment horizontal="center"/>
    </xf>
    <xf numFmtId="164" fontId="28" fillId="0" borderId="41" xfId="31" applyNumberFormat="1" applyFont="1" applyBorder="1"/>
    <xf numFmtId="164" fontId="28" fillId="0" borderId="42" xfId="31" applyNumberFormat="1" applyFont="1" applyBorder="1"/>
    <xf numFmtId="0" fontId="29" fillId="0" borderId="40" xfId="31" applyFont="1" applyBorder="1"/>
    <xf numFmtId="0" fontId="29" fillId="0" borderId="0" xfId="31" applyFont="1"/>
    <xf numFmtId="164" fontId="29" fillId="0" borderId="41" xfId="31" applyNumberFormat="1" applyFont="1" applyBorder="1"/>
    <xf numFmtId="164" fontId="29" fillId="0" borderId="42" xfId="31" applyNumberFormat="1" applyFont="1" applyBorder="1"/>
    <xf numFmtId="4" fontId="28" fillId="0" borderId="0" xfId="31" applyNumberFormat="1" applyFont="1"/>
    <xf numFmtId="0" fontId="29" fillId="0" borderId="26" xfId="31" applyFont="1" applyBorder="1"/>
    <xf numFmtId="0" fontId="29" fillId="0" borderId="38" xfId="31" applyFont="1" applyBorder="1"/>
    <xf numFmtId="164" fontId="29" fillId="0" borderId="39" xfId="31" applyNumberFormat="1" applyFont="1" applyBorder="1"/>
    <xf numFmtId="164" fontId="29" fillId="0" borderId="34" xfId="31" applyNumberFormat="1" applyFont="1" applyBorder="1"/>
    <xf numFmtId="0" fontId="29" fillId="0" borderId="43" xfId="31" applyFont="1" applyBorder="1"/>
    <xf numFmtId="0" fontId="29" fillId="0" borderId="44" xfId="31" applyFont="1" applyBorder="1"/>
    <xf numFmtId="164" fontId="29" fillId="0" borderId="45" xfId="31" applyNumberFormat="1" applyFont="1" applyBorder="1"/>
    <xf numFmtId="164" fontId="29" fillId="0" borderId="46" xfId="31" applyNumberFormat="1" applyFont="1" applyBorder="1"/>
    <xf numFmtId="164" fontId="28" fillId="0" borderId="45" xfId="31" applyNumberFormat="1" applyFont="1" applyBorder="1"/>
    <xf numFmtId="164" fontId="28" fillId="0" borderId="46" xfId="31" applyNumberFormat="1" applyFont="1" applyBorder="1"/>
    <xf numFmtId="164" fontId="0" fillId="0" borderId="0" xfId="0" applyNumberFormat="1"/>
    <xf numFmtId="0" fontId="10" fillId="24" borderId="37" xfId="0" applyFont="1" applyFill="1" applyBorder="1" applyAlignment="1">
      <alignment wrapText="1"/>
    </xf>
    <xf numFmtId="4" fontId="21" fillId="0" borderId="0" xfId="31" applyNumberFormat="1"/>
    <xf numFmtId="4" fontId="0" fillId="0" borderId="0" xfId="0" applyNumberFormat="1"/>
    <xf numFmtId="0" fontId="10" fillId="24" borderId="8" xfId="0" applyFont="1" applyFill="1" applyBorder="1" applyAlignment="1">
      <alignment horizontal="center"/>
    </xf>
    <xf numFmtId="4" fontId="30" fillId="0" borderId="0" xfId="0" applyNumberFormat="1" applyFont="1"/>
    <xf numFmtId="0" fontId="5" fillId="24" borderId="0" xfId="0" applyFont="1" applyFill="1"/>
    <xf numFmtId="0" fontId="8" fillId="24" borderId="0" xfId="0" applyFont="1" applyFill="1" applyAlignment="1">
      <alignment horizontal="center"/>
    </xf>
    <xf numFmtId="0" fontId="9" fillId="24" borderId="7" xfId="0" applyFont="1" applyFill="1" applyBorder="1" applyAlignment="1">
      <alignment wrapText="1"/>
    </xf>
    <xf numFmtId="0" fontId="32" fillId="24" borderId="0" xfId="0" applyFont="1" applyFill="1" applyAlignment="1">
      <alignment horizontal="left" vertical="center" wrapText="1"/>
    </xf>
    <xf numFmtId="0" fontId="9" fillId="24" borderId="19" xfId="0" applyFont="1" applyFill="1" applyBorder="1" applyAlignment="1">
      <alignment wrapText="1"/>
    </xf>
    <xf numFmtId="0" fontId="9" fillId="24" borderId="14" xfId="0" applyFont="1" applyFill="1" applyBorder="1" applyAlignment="1">
      <alignment wrapText="1"/>
    </xf>
    <xf numFmtId="0" fontId="9" fillId="24" borderId="0" xfId="0" applyFont="1" applyFill="1" applyAlignment="1">
      <alignment horizontal="left" wrapText="1"/>
    </xf>
    <xf numFmtId="0" fontId="9" fillId="24" borderId="27" xfId="0" applyFont="1" applyFill="1" applyBorder="1" applyAlignment="1">
      <alignment horizontal="left" wrapText="1"/>
    </xf>
    <xf numFmtId="0" fontId="9" fillId="24" borderId="11" xfId="0" applyFont="1" applyFill="1" applyBorder="1" applyAlignment="1">
      <alignment horizontal="left" wrapText="1"/>
    </xf>
    <xf numFmtId="0" fontId="9" fillId="24" borderId="23" xfId="0" applyFont="1" applyFill="1" applyBorder="1" applyAlignment="1">
      <alignment horizontal="left" wrapText="1"/>
    </xf>
    <xf numFmtId="0" fontId="9" fillId="24" borderId="24" xfId="0" applyFont="1" applyFill="1" applyBorder="1" applyAlignment="1">
      <alignment horizontal="left" wrapText="1"/>
    </xf>
    <xf numFmtId="0" fontId="9" fillId="24" borderId="51" xfId="0" applyFont="1" applyFill="1" applyBorder="1" applyAlignment="1">
      <alignment horizontal="left" wrapText="1"/>
    </xf>
    <xf numFmtId="0" fontId="9" fillId="24" borderId="18" xfId="0" applyFont="1" applyFill="1" applyBorder="1" applyAlignment="1">
      <alignment horizontal="left" wrapText="1"/>
    </xf>
    <xf numFmtId="0" fontId="10" fillId="24" borderId="14" xfId="0" applyFont="1" applyFill="1" applyBorder="1" applyAlignment="1">
      <alignment horizontal="left"/>
    </xf>
    <xf numFmtId="0" fontId="10" fillId="24" borderId="17" xfId="0" applyFont="1" applyFill="1" applyBorder="1" applyAlignment="1">
      <alignment horizontal="left"/>
    </xf>
    <xf numFmtId="0" fontId="10" fillId="24" borderId="14" xfId="0" applyFont="1" applyFill="1" applyBorder="1" applyAlignment="1">
      <alignment wrapText="1"/>
    </xf>
    <xf numFmtId="0" fontId="10" fillId="24" borderId="23" xfId="0" applyFont="1" applyFill="1" applyBorder="1" applyAlignment="1">
      <alignment wrapText="1"/>
    </xf>
    <xf numFmtId="0" fontId="10" fillId="24" borderId="14" xfId="0" applyFont="1" applyFill="1" applyBorder="1" applyAlignment="1">
      <alignment horizontal="left" wrapText="1"/>
    </xf>
    <xf numFmtId="0" fontId="10" fillId="24" borderId="23" xfId="0" applyFont="1" applyFill="1" applyBorder="1" applyAlignment="1">
      <alignment horizontal="left" wrapText="1"/>
    </xf>
    <xf numFmtId="0" fontId="10" fillId="24" borderId="17" xfId="0" applyFont="1" applyFill="1" applyBorder="1" applyAlignment="1">
      <alignment horizontal="left" wrapText="1"/>
    </xf>
    <xf numFmtId="0" fontId="10" fillId="24" borderId="0" xfId="0" applyFont="1" applyFill="1" applyAlignment="1">
      <alignment horizontal="left"/>
    </xf>
    <xf numFmtId="0" fontId="10" fillId="24" borderId="0" xfId="0" applyFont="1" applyFill="1" applyAlignment="1">
      <alignment wrapText="1"/>
    </xf>
    <xf numFmtId="0" fontId="10" fillId="24" borderId="29" xfId="0" applyFont="1" applyFill="1" applyBorder="1" applyAlignment="1">
      <alignment horizontal="center"/>
    </xf>
    <xf numFmtId="0" fontId="10" fillId="24" borderId="30" xfId="0" applyFont="1" applyFill="1" applyBorder="1" applyAlignment="1">
      <alignment wrapText="1"/>
    </xf>
    <xf numFmtId="0" fontId="9" fillId="24" borderId="57" xfId="0" applyFont="1" applyFill="1" applyBorder="1"/>
    <xf numFmtId="0" fontId="9" fillId="24" borderId="58" xfId="0" applyFont="1" applyFill="1" applyBorder="1" applyAlignment="1">
      <alignment wrapText="1"/>
    </xf>
    <xf numFmtId="0" fontId="9" fillId="24" borderId="14" xfId="0" applyFont="1" applyFill="1" applyBorder="1"/>
    <xf numFmtId="0" fontId="10" fillId="24" borderId="23" xfId="0" applyFont="1" applyFill="1" applyBorder="1" applyAlignment="1">
      <alignment horizontal="left"/>
    </xf>
    <xf numFmtId="0" fontId="9" fillId="24" borderId="36" xfId="0" applyFont="1" applyFill="1" applyBorder="1" applyAlignment="1">
      <alignment wrapText="1"/>
    </xf>
    <xf numFmtId="0" fontId="9" fillId="24" borderId="11" xfId="0" applyFont="1" applyFill="1" applyBorder="1" applyAlignment="1">
      <alignment wrapText="1"/>
    </xf>
    <xf numFmtId="0" fontId="9" fillId="24" borderId="20" xfId="0" applyFont="1" applyFill="1" applyBorder="1" applyAlignment="1">
      <alignment wrapText="1"/>
    </xf>
    <xf numFmtId="0" fontId="10" fillId="24" borderId="29" xfId="0" applyFont="1" applyFill="1" applyBorder="1" applyAlignment="1">
      <alignment horizontal="left"/>
    </xf>
    <xf numFmtId="0" fontId="9" fillId="24" borderId="14" xfId="0" applyFont="1" applyFill="1" applyBorder="1" applyAlignment="1">
      <alignment horizontal="left"/>
    </xf>
    <xf numFmtId="0" fontId="9" fillId="24" borderId="57" xfId="0" applyFont="1" applyFill="1" applyBorder="1" applyAlignment="1">
      <alignment horizontal="left"/>
    </xf>
    <xf numFmtId="0" fontId="9" fillId="24" borderId="29" xfId="0" applyFont="1" applyFill="1" applyBorder="1" applyAlignment="1">
      <alignment horizontal="left"/>
    </xf>
    <xf numFmtId="4" fontId="5" fillId="0" borderId="0" xfId="0" applyNumberFormat="1" applyFont="1"/>
    <xf numFmtId="0" fontId="5" fillId="0" borderId="0" xfId="0" applyFont="1"/>
    <xf numFmtId="0" fontId="5" fillId="24" borderId="14" xfId="0" applyFont="1" applyFill="1" applyBorder="1" applyAlignment="1">
      <alignment horizontal="left" wrapText="1"/>
    </xf>
    <xf numFmtId="0" fontId="5" fillId="24" borderId="15" xfId="0" applyFont="1" applyFill="1" applyBorder="1" applyAlignment="1">
      <alignment wrapText="1"/>
    </xf>
    <xf numFmtId="0" fontId="5" fillId="24" borderId="36" xfId="0" applyFont="1" applyFill="1" applyBorder="1" applyAlignment="1">
      <alignment wrapText="1"/>
    </xf>
    <xf numFmtId="0" fontId="5" fillId="24" borderId="23" xfId="0" applyFont="1" applyFill="1" applyBorder="1" applyAlignment="1">
      <alignment horizontal="left" wrapText="1"/>
    </xf>
    <xf numFmtId="0" fontId="5" fillId="24" borderId="54" xfId="0" applyFont="1" applyFill="1" applyBorder="1" applyAlignment="1">
      <alignment wrapText="1"/>
    </xf>
    <xf numFmtId="0" fontId="5" fillId="24" borderId="17" xfId="0" applyFont="1" applyFill="1" applyBorder="1" applyAlignment="1">
      <alignment horizontal="left" wrapText="1"/>
    </xf>
    <xf numFmtId="0" fontId="5" fillId="24" borderId="37" xfId="0" applyFont="1" applyFill="1" applyBorder="1" applyAlignment="1">
      <alignment wrapText="1"/>
    </xf>
    <xf numFmtId="0" fontId="5" fillId="24" borderId="10" xfId="0" applyFont="1" applyFill="1" applyBorder="1" applyAlignment="1">
      <alignment horizontal="center"/>
    </xf>
    <xf numFmtId="0" fontId="5" fillId="24" borderId="14" xfId="0" applyFont="1" applyFill="1" applyBorder="1" applyAlignment="1">
      <alignment wrapText="1"/>
    </xf>
    <xf numFmtId="0" fontId="5" fillId="24" borderId="23" xfId="0" applyFont="1" applyFill="1" applyBorder="1" applyAlignment="1">
      <alignment wrapText="1"/>
    </xf>
    <xf numFmtId="0" fontId="5" fillId="24" borderId="24" xfId="0" applyFont="1" applyFill="1" applyBorder="1" applyAlignment="1">
      <alignment wrapText="1"/>
    </xf>
    <xf numFmtId="0" fontId="5" fillId="24" borderId="14" xfId="0" applyFont="1" applyFill="1" applyBorder="1" applyAlignment="1">
      <alignment horizontal="left"/>
    </xf>
    <xf numFmtId="0" fontId="5" fillId="24" borderId="23" xfId="0" applyFont="1" applyFill="1" applyBorder="1" applyAlignment="1">
      <alignment horizontal="left"/>
    </xf>
    <xf numFmtId="0" fontId="5" fillId="24" borderId="17" xfId="0" applyFont="1" applyFill="1" applyBorder="1" applyAlignment="1">
      <alignment horizontal="left"/>
    </xf>
    <xf numFmtId="0" fontId="5" fillId="24" borderId="16" xfId="0" applyFont="1" applyFill="1" applyBorder="1" applyAlignment="1">
      <alignment wrapText="1"/>
    </xf>
    <xf numFmtId="0" fontId="5" fillId="24" borderId="0" xfId="0" applyFont="1" applyFill="1" applyAlignment="1">
      <alignment horizontal="left"/>
    </xf>
    <xf numFmtId="0" fontId="5" fillId="24" borderId="0" xfId="0" applyFont="1" applyFill="1" applyAlignment="1">
      <alignment wrapText="1"/>
    </xf>
    <xf numFmtId="169" fontId="0" fillId="0" borderId="0" xfId="0" applyNumberFormat="1"/>
    <xf numFmtId="0" fontId="10" fillId="24" borderId="79" xfId="0" applyFont="1" applyFill="1" applyBorder="1" applyAlignment="1">
      <alignment wrapText="1"/>
    </xf>
    <xf numFmtId="0" fontId="10" fillId="24" borderId="80" xfId="0" applyFont="1" applyFill="1" applyBorder="1" applyAlignment="1">
      <alignment wrapText="1"/>
    </xf>
    <xf numFmtId="0" fontId="9" fillId="24" borderId="79" xfId="0" applyFont="1" applyFill="1" applyBorder="1" applyAlignment="1">
      <alignment wrapText="1"/>
    </xf>
    <xf numFmtId="0" fontId="5" fillId="24" borderId="8" xfId="0" applyFont="1" applyFill="1" applyBorder="1" applyAlignment="1">
      <alignment horizontal="center"/>
    </xf>
    <xf numFmtId="4" fontId="5" fillId="0" borderId="0" xfId="0" quotePrefix="1" applyNumberFormat="1" applyFont="1"/>
    <xf numFmtId="4" fontId="0" fillId="0" borderId="0" xfId="0" applyNumberFormat="1" applyAlignment="1">
      <alignment horizontal="right"/>
    </xf>
    <xf numFmtId="4" fontId="9" fillId="0" borderId="0" xfId="0" applyNumberFormat="1" applyFont="1" applyAlignment="1">
      <alignment horizontal="right"/>
    </xf>
    <xf numFmtId="0" fontId="5" fillId="24" borderId="30" xfId="0" applyFont="1" applyFill="1" applyBorder="1" applyAlignment="1">
      <alignment wrapText="1"/>
    </xf>
    <xf numFmtId="0" fontId="5" fillId="24" borderId="29" xfId="0" applyFont="1" applyFill="1" applyBorder="1" applyAlignment="1">
      <alignment horizontal="left"/>
    </xf>
    <xf numFmtId="0" fontId="5" fillId="24" borderId="79" xfId="0" applyFont="1" applyFill="1" applyBorder="1" applyAlignment="1">
      <alignment wrapText="1"/>
    </xf>
    <xf numFmtId="0" fontId="5" fillId="24" borderId="80" xfId="0" applyFont="1" applyFill="1" applyBorder="1" applyAlignment="1">
      <alignment wrapText="1"/>
    </xf>
    <xf numFmtId="169" fontId="5" fillId="0" borderId="0" xfId="0" applyNumberFormat="1" applyFont="1"/>
    <xf numFmtId="4" fontId="41" fillId="0" borderId="0" xfId="0" applyNumberFormat="1" applyFont="1"/>
    <xf numFmtId="0" fontId="5" fillId="0" borderId="15" xfId="0" applyFont="1" applyBorder="1" applyAlignment="1">
      <alignment wrapText="1"/>
    </xf>
    <xf numFmtId="164" fontId="5" fillId="0" borderId="0" xfId="0" applyNumberFormat="1" applyFont="1"/>
    <xf numFmtId="14" fontId="29" fillId="0" borderId="41" xfId="31" applyNumberFormat="1" applyFont="1" applyBorder="1" applyAlignment="1">
      <alignment horizontal="center"/>
    </xf>
    <xf numFmtId="0" fontId="9" fillId="0" borderId="14" xfId="0" applyFont="1" applyBorder="1" applyAlignment="1">
      <alignment horizontal="left" wrapText="1"/>
    </xf>
    <xf numFmtId="0" fontId="9" fillId="0" borderId="15" xfId="0" applyFont="1" applyBorder="1" applyAlignment="1">
      <alignment horizontal="left" wrapText="1"/>
    </xf>
    <xf numFmtId="0" fontId="9" fillId="0" borderId="14" xfId="0" applyFont="1" applyBorder="1" applyAlignment="1">
      <alignment wrapText="1"/>
    </xf>
    <xf numFmtId="0" fontId="9" fillId="0" borderId="15" xfId="0" applyFont="1" applyBorder="1" applyAlignment="1">
      <alignment wrapText="1"/>
    </xf>
    <xf numFmtId="4" fontId="5" fillId="0" borderId="0" xfId="0" applyNumberFormat="1" applyFont="1" applyAlignment="1">
      <alignment horizontal="right"/>
    </xf>
    <xf numFmtId="0" fontId="5" fillId="24" borderId="23" xfId="0" applyFont="1" applyFill="1" applyBorder="1" applyAlignment="1">
      <alignment horizontal="center"/>
    </xf>
    <xf numFmtId="0" fontId="5" fillId="24" borderId="14" xfId="0" applyFont="1" applyFill="1" applyBorder="1" applyAlignment="1">
      <alignment horizontal="center"/>
    </xf>
    <xf numFmtId="0" fontId="5" fillId="24" borderId="29" xfId="0" applyFont="1" applyFill="1" applyBorder="1" applyAlignment="1">
      <alignment horizontal="center"/>
    </xf>
    <xf numFmtId="0" fontId="5" fillId="24" borderId="17" xfId="0" applyFont="1" applyFill="1" applyBorder="1" applyAlignment="1">
      <alignment horizontal="center"/>
    </xf>
    <xf numFmtId="0" fontId="5" fillId="0" borderId="14" xfId="0" applyFont="1" applyBorder="1" applyAlignment="1">
      <alignment wrapText="1"/>
    </xf>
    <xf numFmtId="0" fontId="5" fillId="0" borderId="23" xfId="0" applyFont="1" applyBorder="1" applyAlignment="1">
      <alignment wrapText="1"/>
    </xf>
    <xf numFmtId="0" fontId="5" fillId="0" borderId="24" xfId="0" applyFont="1" applyBorder="1" applyAlignment="1">
      <alignment wrapText="1"/>
    </xf>
    <xf numFmtId="4" fontId="9" fillId="0" borderId="41" xfId="90" applyNumberFormat="1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0" fontId="9" fillId="0" borderId="14" xfId="0" applyFont="1" applyBorder="1"/>
    <xf numFmtId="0" fontId="9" fillId="0" borderId="36" xfId="0" applyFont="1" applyBorder="1" applyAlignment="1">
      <alignment wrapText="1"/>
    </xf>
    <xf numFmtId="0" fontId="5" fillId="0" borderId="17" xfId="0" applyFont="1" applyBorder="1" applyAlignment="1">
      <alignment horizontal="left"/>
    </xf>
    <xf numFmtId="0" fontId="5" fillId="0" borderId="16" xfId="0" applyFont="1" applyBorder="1" applyAlignment="1">
      <alignment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wrapText="1"/>
    </xf>
    <xf numFmtId="0" fontId="9" fillId="0" borderId="26" xfId="0" applyFont="1" applyBorder="1" applyAlignment="1">
      <alignment horizontal="left" wrapText="1"/>
    </xf>
    <xf numFmtId="0" fontId="9" fillId="0" borderId="11" xfId="0" applyFont="1" applyBorder="1" applyAlignment="1">
      <alignment wrapText="1"/>
    </xf>
    <xf numFmtId="0" fontId="10" fillId="0" borderId="23" xfId="0" applyFont="1" applyBorder="1" applyAlignment="1">
      <alignment horizontal="center"/>
    </xf>
    <xf numFmtId="0" fontId="10" fillId="0" borderId="24" xfId="0" applyFont="1" applyBorder="1" applyAlignment="1">
      <alignment wrapText="1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wrapText="1"/>
    </xf>
    <xf numFmtId="0" fontId="10" fillId="0" borderId="29" xfId="0" applyFont="1" applyBorder="1" applyAlignment="1">
      <alignment horizontal="center"/>
    </xf>
    <xf numFmtId="0" fontId="10" fillId="0" borderId="30" xfId="0" applyFont="1" applyBorder="1" applyAlignment="1">
      <alignment wrapText="1"/>
    </xf>
    <xf numFmtId="0" fontId="9" fillId="0" borderId="57" xfId="0" applyFont="1" applyBorder="1"/>
    <xf numFmtId="0" fontId="9" fillId="0" borderId="58" xfId="0" applyFont="1" applyBorder="1" applyAlignment="1">
      <alignment wrapText="1"/>
    </xf>
    <xf numFmtId="0" fontId="9" fillId="0" borderId="29" xfId="0" applyFont="1" applyBorder="1"/>
    <xf numFmtId="0" fontId="9" fillId="0" borderId="30" xfId="0" applyFont="1" applyBorder="1" applyAlignment="1">
      <alignment wrapText="1"/>
    </xf>
    <xf numFmtId="0" fontId="10" fillId="0" borderId="17" xfId="0" applyFont="1" applyBorder="1" applyAlignment="1">
      <alignment horizontal="center"/>
    </xf>
    <xf numFmtId="0" fontId="10" fillId="0" borderId="16" xfId="0" applyFont="1" applyBorder="1" applyAlignment="1">
      <alignment wrapText="1"/>
    </xf>
    <xf numFmtId="0" fontId="9" fillId="0" borderId="19" xfId="0" applyFont="1" applyBorder="1"/>
    <xf numFmtId="0" fontId="9" fillId="0" borderId="35" xfId="0" applyFont="1" applyBorder="1" applyAlignment="1">
      <alignment wrapText="1"/>
    </xf>
    <xf numFmtId="0" fontId="9" fillId="0" borderId="7" xfId="0" applyFont="1" applyBorder="1" applyAlignment="1">
      <alignment wrapText="1"/>
    </xf>
    <xf numFmtId="0" fontId="9" fillId="0" borderId="10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5" fillId="0" borderId="2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30" xfId="0" applyFont="1" applyBorder="1" applyAlignment="1">
      <alignment wrapText="1"/>
    </xf>
    <xf numFmtId="0" fontId="5" fillId="0" borderId="17" xfId="0" applyFont="1" applyBorder="1" applyAlignment="1">
      <alignment horizontal="center"/>
    </xf>
    <xf numFmtId="0" fontId="6" fillId="0" borderId="0" xfId="0" applyFont="1"/>
    <xf numFmtId="0" fontId="5" fillId="0" borderId="10" xfId="0" applyFont="1" applyBorder="1" applyAlignment="1">
      <alignment horizontal="center"/>
    </xf>
    <xf numFmtId="0" fontId="9" fillId="0" borderId="27" xfId="0" applyFont="1" applyBorder="1" applyAlignment="1">
      <alignment horizontal="left" wrapText="1"/>
    </xf>
    <xf numFmtId="0" fontId="9" fillId="0" borderId="11" xfId="0" applyFont="1" applyBorder="1" applyAlignment="1">
      <alignment horizontal="left" wrapText="1"/>
    </xf>
    <xf numFmtId="0" fontId="9" fillId="0" borderId="23" xfId="0" applyFont="1" applyBorder="1" applyAlignment="1">
      <alignment horizontal="left" wrapText="1"/>
    </xf>
    <xf numFmtId="0" fontId="9" fillId="0" borderId="24" xfId="0" applyFont="1" applyBorder="1" applyAlignment="1">
      <alignment horizontal="left" wrapText="1"/>
    </xf>
    <xf numFmtId="0" fontId="9" fillId="0" borderId="51" xfId="0" applyFont="1" applyBorder="1" applyAlignment="1">
      <alignment horizontal="left" wrapText="1"/>
    </xf>
    <xf numFmtId="0" fontId="9" fillId="0" borderId="18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47" fillId="0" borderId="0" xfId="0" applyFont="1"/>
    <xf numFmtId="4" fontId="47" fillId="0" borderId="0" xfId="0" applyNumberFormat="1" applyFont="1"/>
    <xf numFmtId="164" fontId="47" fillId="0" borderId="0" xfId="0" applyNumberFormat="1" applyFont="1"/>
    <xf numFmtId="0" fontId="53" fillId="0" borderId="0" xfId="0" applyFont="1"/>
    <xf numFmtId="4" fontId="54" fillId="0" borderId="0" xfId="0" applyNumberFormat="1" applyFont="1"/>
    <xf numFmtId="164" fontId="54" fillId="0" borderId="0" xfId="0" applyNumberFormat="1" applyFont="1"/>
    <xf numFmtId="164" fontId="54" fillId="0" borderId="0" xfId="0" applyNumberFormat="1" applyFont="1" applyAlignment="1">
      <alignment horizontal="right"/>
    </xf>
    <xf numFmtId="4" fontId="53" fillId="0" borderId="0" xfId="0" applyNumberFormat="1" applyFont="1"/>
    <xf numFmtId="4" fontId="55" fillId="0" borderId="0" xfId="0" applyNumberFormat="1" applyFont="1"/>
    <xf numFmtId="169" fontId="47" fillId="0" borderId="0" xfId="0" applyNumberFormat="1" applyFont="1"/>
    <xf numFmtId="165" fontId="47" fillId="0" borderId="0" xfId="0" applyNumberFormat="1" applyFont="1"/>
    <xf numFmtId="171" fontId="47" fillId="0" borderId="0" xfId="0" applyNumberFormat="1" applyFont="1"/>
    <xf numFmtId="172" fontId="47" fillId="0" borderId="0" xfId="0" applyNumberFormat="1" applyFont="1"/>
    <xf numFmtId="167" fontId="47" fillId="0" borderId="0" xfId="0" applyNumberFormat="1" applyFont="1"/>
    <xf numFmtId="0" fontId="55" fillId="0" borderId="0" xfId="0" applyFont="1"/>
    <xf numFmtId="170" fontId="47" fillId="0" borderId="0" xfId="0" applyNumberFormat="1" applyFont="1"/>
    <xf numFmtId="0" fontId="57" fillId="0" borderId="0" xfId="0" applyFont="1"/>
    <xf numFmtId="4" fontId="47" fillId="0" borderId="0" xfId="85" applyNumberFormat="1" applyFont="1"/>
    <xf numFmtId="4" fontId="56" fillId="0" borderId="0" xfId="0" applyNumberFormat="1" applyFont="1"/>
    <xf numFmtId="2" fontId="54" fillId="0" borderId="0" xfId="0" applyNumberFormat="1" applyFont="1"/>
    <xf numFmtId="0" fontId="54" fillId="0" borderId="0" xfId="0" applyFont="1"/>
    <xf numFmtId="164" fontId="47" fillId="0" borderId="0" xfId="0" applyNumberFormat="1" applyFont="1" applyAlignment="1">
      <alignment horizontal="right"/>
    </xf>
    <xf numFmtId="164" fontId="53" fillId="0" borderId="0" xfId="0" applyNumberFormat="1" applyFont="1"/>
    <xf numFmtId="168" fontId="47" fillId="0" borderId="0" xfId="0" applyNumberFormat="1" applyFont="1"/>
    <xf numFmtId="172" fontId="54" fillId="0" borderId="0" xfId="0" applyNumberFormat="1" applyFont="1"/>
    <xf numFmtId="173" fontId="54" fillId="0" borderId="0" xfId="0" applyNumberFormat="1" applyFont="1"/>
    <xf numFmtId="0" fontId="0" fillId="0" borderId="0" xfId="0" quotePrefix="1"/>
    <xf numFmtId="0" fontId="32" fillId="0" borderId="0" xfId="0" applyFont="1"/>
    <xf numFmtId="4" fontId="9" fillId="0" borderId="88" xfId="90" applyNumberFormat="1" applyFont="1" applyBorder="1" applyAlignment="1" applyProtection="1">
      <alignment horizontal="center" vertical="center" wrapText="1"/>
      <protection locked="0"/>
    </xf>
    <xf numFmtId="4" fontId="6" fillId="0" borderId="0" xfId="0" applyNumberFormat="1" applyFont="1"/>
    <xf numFmtId="0" fontId="8" fillId="0" borderId="0" xfId="0" applyFont="1" applyAlignment="1">
      <alignment horizontal="center"/>
    </xf>
    <xf numFmtId="0" fontId="32" fillId="0" borderId="0" xfId="0" applyFont="1" applyAlignment="1">
      <alignment horizontal="left" vertical="center" wrapText="1"/>
    </xf>
    <xf numFmtId="4" fontId="9" fillId="0" borderId="11" xfId="0" quotePrefix="1" applyNumberFormat="1" applyFont="1" applyBorder="1" applyAlignment="1">
      <alignment horizontal="center" wrapText="1"/>
    </xf>
    <xf numFmtId="15" fontId="9" fillId="0" borderId="87" xfId="0" quotePrefix="1" applyNumberFormat="1" applyFont="1" applyBorder="1" applyAlignment="1">
      <alignment horizontal="center" wrapText="1"/>
    </xf>
    <xf numFmtId="4" fontId="9" fillId="0" borderId="20" xfId="0" applyNumberFormat="1" applyFont="1" applyBorder="1" applyAlignment="1">
      <alignment horizontal="right" wrapText="1"/>
    </xf>
    <xf numFmtId="172" fontId="9" fillId="0" borderId="21" xfId="0" applyNumberFormat="1" applyFont="1" applyBorder="1" applyAlignment="1">
      <alignment horizontal="right" wrapText="1"/>
    </xf>
    <xf numFmtId="4" fontId="5" fillId="0" borderId="73" xfId="0" applyNumberFormat="1" applyFont="1" applyBorder="1" applyAlignment="1">
      <alignment horizontal="right" wrapText="1"/>
    </xf>
    <xf numFmtId="4" fontId="5" fillId="0" borderId="78" xfId="0" applyNumberFormat="1" applyFont="1" applyBorder="1" applyAlignment="1">
      <alignment horizontal="right" wrapText="1"/>
    </xf>
    <xf numFmtId="4" fontId="5" fillId="0" borderId="74" xfId="0" applyNumberFormat="1" applyFont="1" applyBorder="1" applyAlignment="1">
      <alignment horizontal="right" wrapText="1"/>
    </xf>
    <xf numFmtId="4" fontId="5" fillId="0" borderId="85" xfId="0" applyNumberFormat="1" applyFont="1" applyBorder="1" applyAlignment="1">
      <alignment horizontal="right" wrapText="1"/>
    </xf>
    <xf numFmtId="4" fontId="9" fillId="0" borderId="73" xfId="0" applyNumberFormat="1" applyFont="1" applyBorder="1" applyAlignment="1">
      <alignment horizontal="right" wrapText="1"/>
    </xf>
    <xf numFmtId="4" fontId="9" fillId="0" borderId="78" xfId="0" applyNumberFormat="1" applyFont="1" applyBorder="1" applyAlignment="1">
      <alignment horizontal="right" wrapText="1"/>
    </xf>
    <xf numFmtId="4" fontId="5" fillId="0" borderId="16" xfId="0" applyNumberFormat="1" applyFont="1" applyBorder="1" applyAlignment="1">
      <alignment horizontal="right" wrapText="1"/>
    </xf>
    <xf numFmtId="4" fontId="5" fillId="0" borderId="33" xfId="0" applyNumberFormat="1" applyFont="1" applyBorder="1" applyAlignment="1">
      <alignment horizontal="right" wrapText="1"/>
    </xf>
    <xf numFmtId="4" fontId="9" fillId="0" borderId="18" xfId="0" applyNumberFormat="1" applyFont="1" applyBorder="1" applyAlignment="1">
      <alignment horizontal="right" wrapText="1"/>
    </xf>
    <xf numFmtId="4" fontId="9" fillId="0" borderId="9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wrapText="1"/>
    </xf>
    <xf numFmtId="164" fontId="5" fillId="0" borderId="0" xfId="0" applyNumberFormat="1" applyFont="1" applyAlignment="1">
      <alignment wrapText="1"/>
    </xf>
    <xf numFmtId="172" fontId="9" fillId="0" borderId="50" xfId="0" applyNumberFormat="1" applyFont="1" applyBorder="1" applyAlignment="1">
      <alignment horizontal="right" wrapText="1"/>
    </xf>
    <xf numFmtId="172" fontId="9" fillId="0" borderId="34" xfId="0" applyNumberFormat="1" applyFont="1" applyBorder="1" applyAlignment="1">
      <alignment horizontal="right" wrapText="1"/>
    </xf>
    <xf numFmtId="172" fontId="9" fillId="0" borderId="48" xfId="0" applyNumberFormat="1" applyFont="1" applyBorder="1" applyAlignment="1">
      <alignment horizontal="right" wrapText="1"/>
    </xf>
    <xf numFmtId="172" fontId="9" fillId="0" borderId="52" xfId="0" applyNumberFormat="1" applyFont="1" applyBorder="1" applyAlignment="1">
      <alignment horizontal="right" wrapText="1"/>
    </xf>
    <xf numFmtId="172" fontId="9" fillId="0" borderId="22" xfId="0" applyNumberFormat="1" applyFont="1" applyBorder="1" applyAlignment="1">
      <alignment horizontal="right" wrapText="1"/>
    </xf>
    <xf numFmtId="172" fontId="5" fillId="0" borderId="48" xfId="0" applyNumberFormat="1" applyFont="1" applyBorder="1" applyAlignment="1">
      <alignment horizontal="right" wrapText="1"/>
    </xf>
    <xf numFmtId="172" fontId="5" fillId="0" borderId="22" xfId="0" applyNumberFormat="1" applyFont="1" applyBorder="1" applyAlignment="1">
      <alignment horizontal="right" wrapText="1"/>
    </xf>
    <xf numFmtId="172" fontId="5" fillId="0" borderId="56" xfId="0" applyNumberFormat="1" applyFont="1" applyBorder="1" applyAlignment="1">
      <alignment horizontal="right" wrapText="1"/>
    </xf>
    <xf numFmtId="172" fontId="5" fillId="0" borderId="47" xfId="0" applyNumberFormat="1" applyFont="1" applyBorder="1" applyAlignment="1">
      <alignment horizontal="right" wrapText="1"/>
    </xf>
    <xf numFmtId="172" fontId="9" fillId="0" borderId="56" xfId="0" applyNumberFormat="1" applyFont="1" applyBorder="1" applyAlignment="1">
      <alignment horizontal="right" wrapText="1"/>
    </xf>
    <xf numFmtId="172" fontId="9" fillId="0" borderId="47" xfId="0" applyNumberFormat="1" applyFont="1" applyBorder="1" applyAlignment="1">
      <alignment horizontal="right" wrapText="1"/>
    </xf>
    <xf numFmtId="172" fontId="9" fillId="0" borderId="10" xfId="0" applyNumberFormat="1" applyFont="1" applyBorder="1" applyAlignment="1">
      <alignment horizontal="right" wrapText="1"/>
    </xf>
    <xf numFmtId="172" fontId="9" fillId="0" borderId="9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4" fontId="9" fillId="0" borderId="13" xfId="0" applyNumberFormat="1" applyFont="1" applyBorder="1"/>
    <xf numFmtId="4" fontId="9" fillId="0" borderId="21" xfId="0" applyNumberFormat="1" applyFont="1" applyBorder="1"/>
    <xf numFmtId="165" fontId="5" fillId="0" borderId="48" xfId="0" applyNumberFormat="1" applyFont="1" applyBorder="1"/>
    <xf numFmtId="165" fontId="5" fillId="0" borderId="22" xfId="0" applyNumberFormat="1" applyFont="1" applyBorder="1"/>
    <xf numFmtId="165" fontId="5" fillId="0" borderId="47" xfId="0" applyNumberFormat="1" applyFont="1" applyBorder="1"/>
    <xf numFmtId="4" fontId="5" fillId="0" borderId="55" xfId="0" applyNumberFormat="1" applyFont="1" applyBorder="1"/>
    <xf numFmtId="4" fontId="5" fillId="0" borderId="52" xfId="0" applyNumberFormat="1" applyFont="1" applyBorder="1"/>
    <xf numFmtId="166" fontId="5" fillId="0" borderId="47" xfId="0" applyNumberFormat="1" applyFont="1" applyBorder="1"/>
    <xf numFmtId="166" fontId="5" fillId="0" borderId="49" xfId="0" applyNumberFormat="1" applyFont="1" applyBorder="1"/>
    <xf numFmtId="166" fontId="5" fillId="0" borderId="32" xfId="0" applyNumberFormat="1" applyFont="1" applyBorder="1"/>
    <xf numFmtId="166" fontId="5" fillId="0" borderId="0" xfId="0" applyNumberFormat="1" applyFont="1"/>
    <xf numFmtId="4" fontId="6" fillId="0" borderId="24" xfId="0" applyNumberFormat="1" applyFont="1" applyBorder="1" applyAlignment="1">
      <alignment horizontal="center" wrapText="1"/>
    </xf>
    <xf numFmtId="4" fontId="6" fillId="0" borderId="25" xfId="0" applyNumberFormat="1" applyFont="1" applyBorder="1" applyAlignment="1">
      <alignment horizontal="center" wrapText="1"/>
    </xf>
    <xf numFmtId="4" fontId="9" fillId="0" borderId="11" xfId="0" applyNumberFormat="1" applyFont="1" applyBorder="1" applyAlignment="1">
      <alignment horizontal="right" wrapText="1"/>
    </xf>
    <xf numFmtId="10" fontId="9" fillId="0" borderId="12" xfId="33" applyNumberFormat="1" applyFont="1" applyFill="1" applyBorder="1"/>
    <xf numFmtId="4" fontId="5" fillId="0" borderId="24" xfId="0" applyNumberFormat="1" applyFont="1" applyBorder="1"/>
    <xf numFmtId="10" fontId="5" fillId="0" borderId="25" xfId="33" applyNumberFormat="1" applyFont="1" applyFill="1" applyBorder="1"/>
    <xf numFmtId="4" fontId="5" fillId="0" borderId="15" xfId="0" applyNumberFormat="1" applyFont="1" applyBorder="1"/>
    <xf numFmtId="10" fontId="5" fillId="0" borderId="28" xfId="33" applyNumberFormat="1" applyFont="1" applyFill="1" applyBorder="1"/>
    <xf numFmtId="4" fontId="5" fillId="0" borderId="73" xfId="96" applyNumberFormat="1" applyFont="1" applyBorder="1" applyAlignment="1">
      <alignment horizontal="right" vertical="top"/>
    </xf>
    <xf numFmtId="4" fontId="5" fillId="0" borderId="30" xfId="0" applyNumberFormat="1" applyFont="1" applyBorder="1"/>
    <xf numFmtId="10" fontId="5" fillId="0" borderId="31" xfId="33" applyNumberFormat="1" applyFont="1" applyFill="1" applyBorder="1"/>
    <xf numFmtId="4" fontId="9" fillId="0" borderId="15" xfId="0" applyNumberFormat="1" applyFont="1" applyBorder="1"/>
    <xf numFmtId="10" fontId="9" fillId="0" borderId="28" xfId="33" applyNumberFormat="1" applyFont="1" applyFill="1" applyBorder="1"/>
    <xf numFmtId="4" fontId="9" fillId="0" borderId="58" xfId="0" applyNumberFormat="1" applyFont="1" applyBorder="1"/>
    <xf numFmtId="10" fontId="9" fillId="0" borderId="59" xfId="33" applyNumberFormat="1" applyFont="1" applyFill="1" applyBorder="1"/>
    <xf numFmtId="4" fontId="9" fillId="0" borderId="30" xfId="0" applyNumberFormat="1" applyFont="1" applyBorder="1"/>
    <xf numFmtId="10" fontId="9" fillId="0" borderId="31" xfId="33" applyNumberFormat="1" applyFont="1" applyFill="1" applyBorder="1"/>
    <xf numFmtId="4" fontId="5" fillId="0" borderId="16" xfId="0" applyNumberFormat="1" applyFont="1" applyBorder="1"/>
    <xf numFmtId="10" fontId="5" fillId="0" borderId="32" xfId="33" applyNumberFormat="1" applyFont="1" applyFill="1" applyBorder="1"/>
    <xf numFmtId="15" fontId="9" fillId="0" borderId="18" xfId="0" quotePrefix="1" applyNumberFormat="1" applyFont="1" applyBorder="1" applyAlignment="1">
      <alignment horizontal="center" wrapText="1"/>
    </xf>
    <xf numFmtId="15" fontId="9" fillId="0" borderId="9" xfId="0" quotePrefix="1" applyNumberFormat="1" applyFont="1" applyBorder="1" applyAlignment="1">
      <alignment horizontal="center" wrapText="1"/>
    </xf>
    <xf numFmtId="172" fontId="9" fillId="0" borderId="20" xfId="0" applyNumberFormat="1" applyFont="1" applyBorder="1" applyAlignment="1">
      <alignment horizontal="right" wrapText="1"/>
    </xf>
    <xf numFmtId="172" fontId="5" fillId="0" borderId="73" xfId="0" applyNumberFormat="1" applyFont="1" applyBorder="1" applyAlignment="1">
      <alignment horizontal="right" wrapText="1"/>
    </xf>
    <xf numFmtId="172" fontId="5" fillId="0" borderId="78" xfId="0" applyNumberFormat="1" applyFont="1" applyBorder="1" applyAlignment="1">
      <alignment horizontal="right" wrapText="1"/>
    </xf>
    <xf numFmtId="172" fontId="5" fillId="0" borderId="74" xfId="0" applyNumberFormat="1" applyFont="1" applyBorder="1" applyAlignment="1">
      <alignment horizontal="right" wrapText="1"/>
    </xf>
    <xf numFmtId="172" fontId="5" fillId="0" borderId="85" xfId="0" applyNumberFormat="1" applyFont="1" applyBorder="1" applyAlignment="1">
      <alignment horizontal="right" wrapText="1"/>
    </xf>
    <xf numFmtId="172" fontId="9" fillId="0" borderId="73" xfId="0" applyNumberFormat="1" applyFont="1" applyBorder="1" applyAlignment="1">
      <alignment horizontal="right" wrapText="1"/>
    </xf>
    <xf numFmtId="172" fontId="9" fillId="0" borderId="78" xfId="0" applyNumberFormat="1" applyFont="1" applyBorder="1" applyAlignment="1">
      <alignment horizontal="right" wrapText="1"/>
    </xf>
    <xf numFmtId="172" fontId="5" fillId="0" borderId="16" xfId="0" applyNumberFormat="1" applyFont="1" applyBorder="1" applyAlignment="1">
      <alignment horizontal="right" wrapText="1"/>
    </xf>
    <xf numFmtId="172" fontId="5" fillId="0" borderId="33" xfId="0" applyNumberFormat="1" applyFont="1" applyBorder="1" applyAlignment="1">
      <alignment horizontal="right" wrapText="1"/>
    </xf>
    <xf numFmtId="172" fontId="9" fillId="0" borderId="18" xfId="0" applyNumberFormat="1" applyFont="1" applyBorder="1" applyAlignment="1">
      <alignment horizontal="right" wrapText="1"/>
    </xf>
    <xf numFmtId="4" fontId="6" fillId="0" borderId="24" xfId="0" applyNumberFormat="1" applyFont="1" applyBorder="1" applyAlignment="1">
      <alignment horizontal="center" vertical="center" wrapText="1"/>
    </xf>
    <xf numFmtId="4" fontId="6" fillId="0" borderId="25" xfId="0" applyNumberFormat="1" applyFont="1" applyBorder="1" applyAlignment="1">
      <alignment horizontal="center" vertical="center" wrapText="1"/>
    </xf>
    <xf numFmtId="4" fontId="51" fillId="0" borderId="0" xfId="0" applyNumberFormat="1" applyFont="1"/>
    <xf numFmtId="4" fontId="5" fillId="0" borderId="15" xfId="96" applyNumberFormat="1" applyFont="1" applyBorder="1" applyAlignment="1">
      <alignment horizontal="right" vertical="top"/>
    </xf>
    <xf numFmtId="4" fontId="5" fillId="0" borderId="73" xfId="0" applyNumberFormat="1" applyFont="1" applyBorder="1"/>
    <xf numFmtId="164" fontId="47" fillId="0" borderId="0" xfId="0" applyNumberFormat="1" applyFont="1" applyAlignment="1">
      <alignment wrapText="1"/>
    </xf>
    <xf numFmtId="172" fontId="9" fillId="0" borderId="53" xfId="0" applyNumberFormat="1" applyFont="1" applyBorder="1" applyAlignment="1">
      <alignment horizontal="right" wrapText="1"/>
    </xf>
    <xf numFmtId="172" fontId="9" fillId="0" borderId="87" xfId="0" applyNumberFormat="1" applyFont="1" applyBorder="1" applyAlignment="1">
      <alignment horizontal="right" wrapText="1"/>
    </xf>
    <xf numFmtId="15" fontId="9" fillId="0" borderId="53" xfId="0" quotePrefix="1" applyNumberFormat="1" applyFont="1" applyBorder="1" applyAlignment="1">
      <alignment horizontal="center" wrapText="1"/>
    </xf>
    <xf numFmtId="165" fontId="5" fillId="0" borderId="90" xfId="0" applyNumberFormat="1" applyFont="1" applyBorder="1"/>
    <xf numFmtId="165" fontId="5" fillId="0" borderId="91" xfId="0" applyNumberFormat="1" applyFont="1" applyBorder="1"/>
    <xf numFmtId="4" fontId="5" fillId="0" borderId="94" xfId="0" applyNumberFormat="1" applyFont="1" applyBorder="1"/>
    <xf numFmtId="166" fontId="5" fillId="0" borderId="92" xfId="0" applyNumberFormat="1" applyFont="1" applyBorder="1"/>
    <xf numFmtId="166" fontId="5" fillId="0" borderId="93" xfId="0" applyNumberFormat="1" applyFont="1" applyBorder="1"/>
    <xf numFmtId="172" fontId="5" fillId="0" borderId="91" xfId="0" applyNumberFormat="1" applyFont="1" applyBorder="1" applyAlignment="1">
      <alignment horizontal="right" wrapText="1"/>
    </xf>
    <xf numFmtId="172" fontId="9" fillId="0" borderId="91" xfId="0" applyNumberFormat="1" applyFont="1" applyBorder="1" applyAlignment="1">
      <alignment horizontal="right" wrapText="1"/>
    </xf>
    <xf numFmtId="172" fontId="5" fillId="0" borderId="89" xfId="0" applyNumberFormat="1" applyFont="1" applyBorder="1" applyAlignment="1">
      <alignment horizontal="right" wrapText="1"/>
    </xf>
    <xf numFmtId="172" fontId="9" fillId="0" borderId="11" xfId="0" applyNumberFormat="1" applyFont="1" applyBorder="1" applyAlignment="1">
      <alignment horizontal="right" wrapText="1"/>
    </xf>
    <xf numFmtId="172" fontId="9" fillId="0" borderId="89" xfId="0" applyNumberFormat="1" applyFont="1" applyBorder="1" applyAlignment="1">
      <alignment horizontal="right" wrapText="1"/>
    </xf>
    <xf numFmtId="165" fontId="5" fillId="0" borderId="75" xfId="0" applyNumberFormat="1" applyFont="1" applyBorder="1"/>
    <xf numFmtId="4" fontId="5" fillId="0" borderId="77" xfId="0" applyNumberFormat="1" applyFont="1" applyBorder="1"/>
    <xf numFmtId="10" fontId="9" fillId="0" borderId="86" xfId="33" applyNumberFormat="1" applyFont="1" applyFill="1" applyBorder="1"/>
    <xf numFmtId="4" fontId="5" fillId="0" borderId="75" xfId="0" applyNumberFormat="1" applyFont="1" applyBorder="1"/>
    <xf numFmtId="172" fontId="6" fillId="0" borderId="0" xfId="0" applyNumberFormat="1" applyFont="1" applyAlignment="1">
      <alignment wrapText="1"/>
    </xf>
    <xf numFmtId="172" fontId="5" fillId="0" borderId="0" xfId="0" applyNumberFormat="1" applyFont="1" applyAlignment="1">
      <alignment wrapText="1"/>
    </xf>
    <xf numFmtId="172" fontId="9" fillId="0" borderId="74" xfId="0" applyNumberFormat="1" applyFont="1" applyBorder="1" applyAlignment="1">
      <alignment horizontal="right" wrapText="1"/>
    </xf>
    <xf numFmtId="165" fontId="5" fillId="0" borderId="94" xfId="0" applyNumberFormat="1" applyFont="1" applyBorder="1"/>
    <xf numFmtId="165" fontId="5" fillId="0" borderId="86" xfId="0" applyNumberFormat="1" applyFont="1" applyBorder="1"/>
    <xf numFmtId="165" fontId="5" fillId="0" borderId="79" xfId="0" applyNumberFormat="1" applyFont="1" applyBorder="1"/>
    <xf numFmtId="165" fontId="5" fillId="0" borderId="100" xfId="0" applyNumberFormat="1" applyFont="1" applyBorder="1"/>
    <xf numFmtId="4" fontId="5" fillId="0" borderId="86" xfId="0" applyNumberFormat="1" applyFont="1" applyBorder="1"/>
    <xf numFmtId="166" fontId="5" fillId="0" borderId="100" xfId="0" applyNumberFormat="1" applyFont="1" applyBorder="1"/>
    <xf numFmtId="166" fontId="5" fillId="0" borderId="99" xfId="0" applyNumberFormat="1" applyFont="1" applyBorder="1"/>
    <xf numFmtId="4" fontId="5" fillId="0" borderId="15" xfId="96" applyNumberFormat="1" applyFont="1" applyBorder="1" applyAlignment="1">
      <alignment vertical="top"/>
    </xf>
    <xf numFmtId="165" fontId="5" fillId="0" borderId="73" xfId="0" applyNumberFormat="1" applyFont="1" applyBorder="1"/>
    <xf numFmtId="166" fontId="5" fillId="0" borderId="89" xfId="0" applyNumberFormat="1" applyFont="1" applyBorder="1"/>
    <xf numFmtId="4" fontId="9" fillId="0" borderId="18" xfId="0" quotePrefix="1" applyNumberFormat="1" applyFont="1" applyBorder="1" applyAlignment="1">
      <alignment horizontal="center" wrapText="1"/>
    </xf>
    <xf numFmtId="4" fontId="52" fillId="0" borderId="15" xfId="92" applyNumberFormat="1" applyFont="1" applyBorder="1"/>
    <xf numFmtId="164" fontId="5" fillId="0" borderId="73" xfId="0" applyNumberFormat="1" applyFont="1" applyBorder="1" applyAlignment="1">
      <alignment horizontal="right" wrapText="1"/>
    </xf>
    <xf numFmtId="10" fontId="5" fillId="0" borderId="85" xfId="33" applyNumberFormat="1" applyFont="1" applyFill="1" applyBorder="1"/>
    <xf numFmtId="0" fontId="10" fillId="0" borderId="8" xfId="0" applyFont="1" applyBorder="1" applyAlignment="1">
      <alignment horizontal="center"/>
    </xf>
    <xf numFmtId="0" fontId="9" fillId="0" borderId="20" xfId="0" applyFont="1" applyBorder="1" applyAlignment="1">
      <alignment wrapText="1"/>
    </xf>
    <xf numFmtId="0" fontId="5" fillId="0" borderId="36" xfId="0" applyFont="1" applyBorder="1" applyAlignment="1">
      <alignment wrapText="1"/>
    </xf>
    <xf numFmtId="172" fontId="5" fillId="0" borderId="86" xfId="0" applyNumberFormat="1" applyFont="1" applyBorder="1" applyAlignment="1">
      <alignment horizontal="right" wrapText="1"/>
    </xf>
    <xf numFmtId="0" fontId="5" fillId="0" borderId="54" xfId="0" applyFont="1" applyBorder="1" applyAlignment="1">
      <alignment wrapText="1"/>
    </xf>
    <xf numFmtId="172" fontId="9" fillId="0" borderId="86" xfId="0" applyNumberFormat="1" applyFont="1" applyBorder="1" applyAlignment="1">
      <alignment horizontal="right" wrapText="1"/>
    </xf>
    <xf numFmtId="0" fontId="5" fillId="0" borderId="37" xfId="0" applyFont="1" applyBorder="1" applyAlignment="1">
      <alignment wrapText="1"/>
    </xf>
    <xf numFmtId="0" fontId="6" fillId="0" borderId="0" xfId="0" applyFont="1" applyAlignment="1">
      <alignment horizontal="center" wrapText="1"/>
    </xf>
    <xf numFmtId="4" fontId="9" fillId="0" borderId="50" xfId="0" applyNumberFormat="1" applyFont="1" applyBorder="1" applyAlignment="1">
      <alignment horizontal="right" wrapText="1"/>
    </xf>
    <xf numFmtId="4" fontId="9" fillId="0" borderId="48" xfId="0" applyNumberFormat="1" applyFont="1" applyBorder="1" applyAlignment="1">
      <alignment horizontal="right" wrapText="1"/>
    </xf>
    <xf numFmtId="4" fontId="5" fillId="0" borderId="48" xfId="0" applyNumberFormat="1" applyFont="1" applyBorder="1" applyAlignment="1">
      <alignment horizontal="right" wrapText="1"/>
    </xf>
    <xf numFmtId="4" fontId="5" fillId="0" borderId="56" xfId="0" applyNumberFormat="1" applyFont="1" applyBorder="1" applyAlignment="1">
      <alignment horizontal="right" wrapText="1"/>
    </xf>
    <xf numFmtId="4" fontId="9" fillId="0" borderId="56" xfId="0" applyNumberFormat="1" applyFont="1" applyBorder="1" applyAlignment="1">
      <alignment horizontal="right" wrapText="1"/>
    </xf>
    <xf numFmtId="4" fontId="9" fillId="0" borderId="10" xfId="0" applyNumberFormat="1" applyFont="1" applyBorder="1" applyAlignment="1">
      <alignment horizontal="right" wrapText="1"/>
    </xf>
    <xf numFmtId="0" fontId="9" fillId="0" borderId="19" xfId="0" applyFont="1" applyBorder="1" applyAlignment="1">
      <alignment wrapText="1"/>
    </xf>
    <xf numFmtId="0" fontId="5" fillId="0" borderId="14" xfId="0" applyFont="1" applyBorder="1" applyAlignment="1">
      <alignment horizontal="left" wrapText="1"/>
    </xf>
    <xf numFmtId="0" fontId="5" fillId="0" borderId="23" xfId="0" applyFont="1" applyBorder="1" applyAlignment="1">
      <alignment horizontal="left" wrapText="1"/>
    </xf>
    <xf numFmtId="0" fontId="5" fillId="0" borderId="17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10" fillId="0" borderId="23" xfId="0" applyFont="1" applyBorder="1" applyAlignment="1">
      <alignment horizontal="left"/>
    </xf>
    <xf numFmtId="0" fontId="10" fillId="0" borderId="14" xfId="0" applyFont="1" applyBorder="1" applyAlignment="1">
      <alignment horizontal="left"/>
    </xf>
    <xf numFmtId="0" fontId="10" fillId="0" borderId="29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9" fillId="0" borderId="57" xfId="0" applyFont="1" applyBorder="1" applyAlignment="1">
      <alignment horizontal="left"/>
    </xf>
    <xf numFmtId="0" fontId="9" fillId="0" borderId="29" xfId="0" applyFont="1" applyBorder="1" applyAlignment="1">
      <alignment horizontal="left"/>
    </xf>
    <xf numFmtId="0" fontId="10" fillId="0" borderId="17" xfId="0" applyFont="1" applyBorder="1" applyAlignment="1">
      <alignment horizontal="left"/>
    </xf>
    <xf numFmtId="0" fontId="10" fillId="0" borderId="14" xfId="0" applyFont="1" applyBorder="1" applyAlignment="1">
      <alignment horizontal="left" wrapText="1"/>
    </xf>
    <xf numFmtId="0" fontId="10" fillId="0" borderId="36" xfId="0" applyFont="1" applyBorder="1" applyAlignment="1">
      <alignment wrapText="1"/>
    </xf>
    <xf numFmtId="0" fontId="10" fillId="0" borderId="23" xfId="0" applyFont="1" applyBorder="1" applyAlignment="1">
      <alignment horizontal="left" wrapText="1"/>
    </xf>
    <xf numFmtId="0" fontId="10" fillId="0" borderId="54" xfId="0" applyFont="1" applyBorder="1" applyAlignment="1">
      <alignment wrapText="1"/>
    </xf>
    <xf numFmtId="0" fontId="10" fillId="0" borderId="17" xfId="0" applyFont="1" applyBorder="1" applyAlignment="1">
      <alignment horizontal="left" wrapText="1"/>
    </xf>
    <xf numFmtId="0" fontId="10" fillId="0" borderId="37" xfId="0" applyFont="1" applyBorder="1" applyAlignment="1">
      <alignment wrapText="1"/>
    </xf>
    <xf numFmtId="0" fontId="10" fillId="0" borderId="10" xfId="0" applyFont="1" applyBorder="1" applyAlignment="1">
      <alignment horizontal="center"/>
    </xf>
    <xf numFmtId="0" fontId="10" fillId="0" borderId="14" xfId="0" applyFont="1" applyBorder="1" applyAlignment="1">
      <alignment wrapText="1"/>
    </xf>
    <xf numFmtId="0" fontId="10" fillId="0" borderId="23" xfId="0" applyFont="1" applyBorder="1" applyAlignment="1">
      <alignment wrapText="1"/>
    </xf>
    <xf numFmtId="166" fontId="5" fillId="0" borderId="86" xfId="0" applyNumberFormat="1" applyFont="1" applyBorder="1"/>
    <xf numFmtId="164" fontId="9" fillId="0" borderId="50" xfId="0" applyNumberFormat="1" applyFont="1" applyBorder="1" applyAlignment="1">
      <alignment horizontal="right" wrapText="1"/>
    </xf>
    <xf numFmtId="164" fontId="9" fillId="0" borderId="10" xfId="0" applyNumberFormat="1" applyFont="1" applyBorder="1" applyAlignment="1">
      <alignment horizontal="right" wrapText="1"/>
    </xf>
    <xf numFmtId="165" fontId="5" fillId="0" borderId="76" xfId="0" applyNumberFormat="1" applyFont="1" applyBorder="1"/>
    <xf numFmtId="165" fontId="5" fillId="0" borderId="74" xfId="0" applyNumberFormat="1" applyFont="1" applyBorder="1"/>
    <xf numFmtId="165" fontId="5" fillId="0" borderId="77" xfId="0" applyNumberFormat="1" applyFont="1" applyBorder="1"/>
    <xf numFmtId="165" fontId="5" fillId="0" borderId="16" xfId="0" applyNumberFormat="1" applyFont="1" applyBorder="1"/>
    <xf numFmtId="164" fontId="9" fillId="0" borderId="48" xfId="0" applyNumberFormat="1" applyFont="1" applyBorder="1" applyAlignment="1">
      <alignment horizontal="right" wrapText="1"/>
    </xf>
    <xf numFmtId="164" fontId="5" fillId="0" borderId="48" xfId="0" applyNumberFormat="1" applyFont="1" applyBorder="1" applyAlignment="1">
      <alignment horizontal="right" wrapText="1"/>
    </xf>
    <xf numFmtId="164" fontId="9" fillId="0" borderId="56" xfId="0" applyNumberFormat="1" applyFont="1" applyBorder="1" applyAlignment="1">
      <alignment horizontal="right" wrapText="1"/>
    </xf>
    <xf numFmtId="0" fontId="9" fillId="0" borderId="26" xfId="0" applyFont="1" applyBorder="1" applyAlignment="1">
      <alignment horizontal="left" vertical="center" wrapText="1"/>
    </xf>
    <xf numFmtId="0" fontId="9" fillId="0" borderId="11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 wrapText="1"/>
    </xf>
    <xf numFmtId="10" fontId="9" fillId="0" borderId="12" xfId="33" applyNumberFormat="1" applyFont="1" applyFill="1" applyBorder="1" applyAlignment="1">
      <alignment vertical="center"/>
    </xf>
    <xf numFmtId="0" fontId="10" fillId="0" borderId="23" xfId="0" applyFont="1" applyBorder="1" applyAlignment="1">
      <alignment horizontal="left" vertical="center"/>
    </xf>
    <xf numFmtId="0" fontId="10" fillId="0" borderId="24" xfId="0" applyFont="1" applyBorder="1" applyAlignment="1">
      <alignment vertical="center" wrapText="1"/>
    </xf>
    <xf numFmtId="4" fontId="5" fillId="0" borderId="24" xfId="0" applyNumberFormat="1" applyFont="1" applyBorder="1" applyAlignment="1">
      <alignment vertical="center"/>
    </xf>
    <xf numFmtId="10" fontId="5" fillId="0" borderId="25" xfId="33" applyNumberFormat="1" applyFont="1" applyFill="1" applyBorder="1" applyAlignment="1">
      <alignment vertical="center"/>
    </xf>
    <xf numFmtId="0" fontId="10" fillId="0" borderId="14" xfId="0" applyFont="1" applyBorder="1" applyAlignment="1">
      <alignment horizontal="left" vertical="center"/>
    </xf>
    <xf numFmtId="0" fontId="10" fillId="0" borderId="15" xfId="0" applyFont="1" applyBorder="1" applyAlignment="1">
      <alignment vertical="center" wrapText="1"/>
    </xf>
    <xf numFmtId="4" fontId="5" fillId="0" borderId="15" xfId="0" applyNumberFormat="1" applyFont="1" applyBorder="1" applyAlignment="1">
      <alignment vertical="center"/>
    </xf>
    <xf numFmtId="10" fontId="5" fillId="0" borderId="28" xfId="33" applyNumberFormat="1" applyFont="1" applyFill="1" applyBorder="1" applyAlignment="1">
      <alignment vertical="center"/>
    </xf>
    <xf numFmtId="4" fontId="5" fillId="0" borderId="73" xfId="0" applyNumberFormat="1" applyFont="1" applyBorder="1" applyAlignment="1">
      <alignment vertical="center"/>
    </xf>
    <xf numFmtId="0" fontId="10" fillId="0" borderId="29" xfId="0" applyFont="1" applyBorder="1" applyAlignment="1">
      <alignment horizontal="left" vertical="center"/>
    </xf>
    <xf numFmtId="0" fontId="10" fillId="0" borderId="30" xfId="0" applyFont="1" applyBorder="1" applyAlignment="1">
      <alignment vertical="center" wrapText="1"/>
    </xf>
    <xf numFmtId="4" fontId="5" fillId="0" borderId="30" xfId="0" applyNumberFormat="1" applyFont="1" applyBorder="1" applyAlignment="1">
      <alignment vertical="center"/>
    </xf>
    <xf numFmtId="10" fontId="5" fillId="0" borderId="31" xfId="33" applyNumberFormat="1" applyFont="1" applyFill="1" applyBorder="1" applyAlignment="1">
      <alignment vertical="center"/>
    </xf>
    <xf numFmtId="0" fontId="9" fillId="0" borderId="14" xfId="0" applyFont="1" applyBorder="1" applyAlignment="1">
      <alignment horizontal="left" vertical="center"/>
    </xf>
    <xf numFmtId="0" fontId="9" fillId="0" borderId="15" xfId="0" applyFont="1" applyBorder="1" applyAlignment="1">
      <alignment vertical="center" wrapText="1"/>
    </xf>
    <xf numFmtId="4" fontId="9" fillId="0" borderId="15" xfId="0" applyNumberFormat="1" applyFont="1" applyBorder="1" applyAlignment="1">
      <alignment vertical="center"/>
    </xf>
    <xf numFmtId="10" fontId="9" fillId="0" borderId="28" xfId="33" applyNumberFormat="1" applyFont="1" applyFill="1" applyBorder="1" applyAlignment="1">
      <alignment vertical="center"/>
    </xf>
    <xf numFmtId="0" fontId="9" fillId="0" borderId="57" xfId="0" applyFont="1" applyBorder="1" applyAlignment="1">
      <alignment horizontal="left" vertical="center"/>
    </xf>
    <xf numFmtId="0" fontId="9" fillId="0" borderId="58" xfId="0" applyFont="1" applyBorder="1" applyAlignment="1">
      <alignment vertical="center" wrapText="1"/>
    </xf>
    <xf numFmtId="4" fontId="9" fillId="0" borderId="58" xfId="0" applyNumberFormat="1" applyFont="1" applyBorder="1" applyAlignment="1">
      <alignment vertical="center"/>
    </xf>
    <xf numFmtId="10" fontId="9" fillId="0" borderId="59" xfId="33" applyNumberFormat="1" applyFont="1" applyFill="1" applyBorder="1" applyAlignment="1">
      <alignment vertical="center"/>
    </xf>
    <xf numFmtId="0" fontId="9" fillId="0" borderId="29" xfId="0" applyFont="1" applyBorder="1" applyAlignment="1">
      <alignment horizontal="left" vertical="center"/>
    </xf>
    <xf numFmtId="0" fontId="9" fillId="0" borderId="30" xfId="0" applyFont="1" applyBorder="1" applyAlignment="1">
      <alignment vertical="center" wrapText="1"/>
    </xf>
    <xf numFmtId="4" fontId="9" fillId="0" borderId="30" xfId="0" applyNumberFormat="1" applyFont="1" applyBorder="1" applyAlignment="1">
      <alignment vertical="center"/>
    </xf>
    <xf numFmtId="10" fontId="9" fillId="0" borderId="31" xfId="33" applyNumberFormat="1" applyFont="1" applyFill="1" applyBorder="1" applyAlignment="1">
      <alignment vertical="center"/>
    </xf>
    <xf numFmtId="0" fontId="10" fillId="0" borderId="17" xfId="0" applyFont="1" applyBorder="1" applyAlignment="1">
      <alignment horizontal="left" vertical="center"/>
    </xf>
    <xf numFmtId="0" fontId="10" fillId="0" borderId="16" xfId="0" applyFont="1" applyBorder="1" applyAlignment="1">
      <alignment vertical="center" wrapText="1"/>
    </xf>
    <xf numFmtId="4" fontId="5" fillId="0" borderId="16" xfId="0" applyNumberFormat="1" applyFont="1" applyBorder="1" applyAlignment="1">
      <alignment vertical="center"/>
    </xf>
    <xf numFmtId="10" fontId="5" fillId="0" borderId="32" xfId="33" applyNumberFormat="1" applyFont="1" applyFill="1" applyBorder="1" applyAlignment="1">
      <alignment vertical="center"/>
    </xf>
    <xf numFmtId="0" fontId="7" fillId="24" borderId="0" xfId="0" applyFont="1" applyFill="1" applyAlignment="1">
      <alignment horizontal="center" wrapText="1"/>
    </xf>
    <xf numFmtId="0" fontId="0" fillId="0" borderId="0" xfId="0"/>
    <xf numFmtId="0" fontId="7" fillId="24" borderId="44" xfId="0" applyFont="1" applyFill="1" applyBorder="1" applyAlignment="1">
      <alignment horizontal="center" wrapText="1"/>
    </xf>
    <xf numFmtId="0" fontId="0" fillId="0" borderId="44" xfId="0" applyBorder="1" applyAlignment="1">
      <alignment horizontal="center" wrapText="1"/>
    </xf>
    <xf numFmtId="0" fontId="9" fillId="0" borderId="26" xfId="0" applyFont="1" applyBorder="1" applyAlignment="1">
      <alignment horizontal="center" wrapText="1"/>
    </xf>
    <xf numFmtId="0" fontId="9" fillId="0" borderId="50" xfId="0" applyFont="1" applyBorder="1" applyAlignment="1">
      <alignment horizontal="center" wrapText="1"/>
    </xf>
    <xf numFmtId="0" fontId="7" fillId="24" borderId="0" xfId="0" applyFont="1" applyFill="1" applyAlignment="1">
      <alignment horizontal="center"/>
    </xf>
    <xf numFmtId="0" fontId="32" fillId="24" borderId="0" xfId="0" applyFont="1" applyFill="1" applyAlignment="1">
      <alignment horizontal="left"/>
    </xf>
    <xf numFmtId="0" fontId="32" fillId="24" borderId="0" xfId="0" applyFont="1" applyFill="1" applyAlignment="1">
      <alignment horizontal="left" vertical="center" wrapText="1"/>
    </xf>
    <xf numFmtId="0" fontId="9" fillId="0" borderId="51" xfId="0" applyFont="1" applyBorder="1" applyAlignment="1">
      <alignment wrapText="1"/>
    </xf>
    <xf numFmtId="0" fontId="9" fillId="0" borderId="53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44" xfId="0" applyFont="1" applyBorder="1" applyAlignment="1">
      <alignment wrapText="1"/>
    </xf>
    <xf numFmtId="0" fontId="5" fillId="0" borderId="0" xfId="0" applyFont="1"/>
    <xf numFmtId="0" fontId="5" fillId="0" borderId="44" xfId="0" applyFont="1" applyBorder="1" applyAlignment="1">
      <alignment horizontal="center" wrapText="1"/>
    </xf>
    <xf numFmtId="0" fontId="9" fillId="24" borderId="26" xfId="0" applyFont="1" applyFill="1" applyBorder="1" applyAlignment="1">
      <alignment horizontal="center" wrapText="1"/>
    </xf>
    <xf numFmtId="0" fontId="9" fillId="24" borderId="50" xfId="0" applyFont="1" applyFill="1" applyBorder="1" applyAlignment="1">
      <alignment horizontal="center" wrapText="1"/>
    </xf>
    <xf numFmtId="0" fontId="9" fillId="24" borderId="7" xfId="0" applyFont="1" applyFill="1" applyBorder="1" applyAlignment="1">
      <alignment wrapText="1"/>
    </xf>
    <xf numFmtId="0" fontId="9" fillId="24" borderId="8" xfId="0" applyFont="1" applyFill="1" applyBorder="1" applyAlignment="1">
      <alignment wrapText="1"/>
    </xf>
    <xf numFmtId="0" fontId="9" fillId="24" borderId="51" xfId="0" applyFont="1" applyFill="1" applyBorder="1" applyAlignment="1">
      <alignment wrapText="1"/>
    </xf>
    <xf numFmtId="0" fontId="9" fillId="24" borderId="53" xfId="0" applyFont="1" applyFill="1" applyBorder="1" applyAlignment="1">
      <alignment wrapText="1"/>
    </xf>
    <xf numFmtId="0" fontId="7" fillId="0" borderId="0" xfId="0" applyFont="1" applyAlignment="1">
      <alignment horizontal="center" wrapText="1"/>
    </xf>
    <xf numFmtId="0" fontId="7" fillId="0" borderId="44" xfId="0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44" xfId="0" applyBorder="1" applyAlignment="1">
      <alignment wrapText="1"/>
    </xf>
    <xf numFmtId="0" fontId="7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left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</cellXfs>
  <cellStyles count="185">
    <cellStyle name="=D:\WINNT\SYSTEM32\COMMAND.COM" xfId="61" xr:uid="{00000000-0005-0000-0000-000000000000}"/>
    <cellStyle name="20% - Accent1" xfId="1" xr:uid="{00000000-0005-0000-0000-000001000000}"/>
    <cellStyle name="20% - Accent1 2" xfId="144" xr:uid="{D5073BA0-DE64-4961-9D53-B5C35ED529D5}"/>
    <cellStyle name="20% - Accent2" xfId="2" xr:uid="{00000000-0005-0000-0000-000002000000}"/>
    <cellStyle name="20% - Accent2 2" xfId="145" xr:uid="{B9C209D1-2712-4E07-9C6E-5D2AC566B19C}"/>
    <cellStyle name="20% - Accent3" xfId="3" xr:uid="{00000000-0005-0000-0000-000003000000}"/>
    <cellStyle name="20% - Accent3 2" xfId="146" xr:uid="{990E20FF-F2A7-4BFB-8221-832A0C576721}"/>
    <cellStyle name="20% - Accent4" xfId="4" xr:uid="{00000000-0005-0000-0000-000004000000}"/>
    <cellStyle name="20% - Accent4 2" xfId="147" xr:uid="{E9E2A34F-5161-4CDC-BA10-CB3E4987C043}"/>
    <cellStyle name="20% - Accent5" xfId="5" xr:uid="{00000000-0005-0000-0000-000005000000}"/>
    <cellStyle name="20% - Accent5 2" xfId="148" xr:uid="{BA2431FA-FC45-44B2-A0A2-39A3B0D3FCF9}"/>
    <cellStyle name="20% - Accent6" xfId="6" xr:uid="{00000000-0005-0000-0000-000006000000}"/>
    <cellStyle name="20% - Accent6 2" xfId="149" xr:uid="{75EB3342-4A57-4CB8-B19F-986653DE03A3}"/>
    <cellStyle name="20% - akcent 1" xfId="123" xr:uid="{6A893ABC-2352-41B2-8957-918FB45FC68A}"/>
    <cellStyle name="20% — akcent 1 2" xfId="102" xr:uid="{E836A0B8-E7A7-4B3A-AFD3-AFC27AB954F5}"/>
    <cellStyle name="20% - akcent 2" xfId="124" xr:uid="{448A36FF-7F86-44F8-A7D1-6D0D586DB28B}"/>
    <cellStyle name="20% — akcent 2 2" xfId="103" xr:uid="{E3F9916F-8E20-40A1-BF3D-00C465A80926}"/>
    <cellStyle name="20% - akcent 3" xfId="125" xr:uid="{BBBD992B-B399-40D0-AE8A-06BC47404636}"/>
    <cellStyle name="20% — akcent 3 2" xfId="104" xr:uid="{802B26E8-3E9D-4F53-8DBB-D5565BF2488A}"/>
    <cellStyle name="20% - akcent 4" xfId="126" xr:uid="{D98B8A4B-A46F-4065-8863-7C07CBE30C21}"/>
    <cellStyle name="20% — akcent 4 2" xfId="105" xr:uid="{4FAD3725-AF22-4C86-A750-A1517F7576D2}"/>
    <cellStyle name="20% - akcent 5" xfId="127" xr:uid="{EDCC5E0A-7D0F-46FC-A350-9CC19A55509E}"/>
    <cellStyle name="20% — akcent 5 2" xfId="106" xr:uid="{0F5D6018-25F3-48C4-8F9D-7BB435B7CBD3}"/>
    <cellStyle name="20% - akcent 6" xfId="128" xr:uid="{74DDE1AC-6DAA-48D5-ACAB-0A9B2F246A74}"/>
    <cellStyle name="20% — akcent 6 2" xfId="107" xr:uid="{151C17F6-8F94-4118-BEAC-27E5D91BB353}"/>
    <cellStyle name="40% - Accent1" xfId="7" xr:uid="{00000000-0005-0000-0000-00000D000000}"/>
    <cellStyle name="40% - Accent1 2" xfId="150" xr:uid="{287D514C-59A1-4438-829D-97B9B728D9D7}"/>
    <cellStyle name="40% - Accent2" xfId="8" xr:uid="{00000000-0005-0000-0000-00000E000000}"/>
    <cellStyle name="40% - Accent2 2" xfId="151" xr:uid="{14AD2ED6-3D8A-4723-BC77-0145FBA4952F}"/>
    <cellStyle name="40% - Accent3" xfId="9" xr:uid="{00000000-0005-0000-0000-00000F000000}"/>
    <cellStyle name="40% - Accent3 2" xfId="152" xr:uid="{6E2A77A5-47E5-4A33-AF2D-D583EB0D79E5}"/>
    <cellStyle name="40% - Accent4" xfId="10" xr:uid="{00000000-0005-0000-0000-000010000000}"/>
    <cellStyle name="40% - Accent4 2" xfId="153" xr:uid="{1B033E16-7C90-4BB8-8837-B72D0758CD96}"/>
    <cellStyle name="40% - Accent5" xfId="11" xr:uid="{00000000-0005-0000-0000-000011000000}"/>
    <cellStyle name="40% - Accent5 2" xfId="154" xr:uid="{B1CD4365-44BB-4243-9106-FEB935B3A49A}"/>
    <cellStyle name="40% - Accent6" xfId="12" xr:uid="{00000000-0005-0000-0000-000012000000}"/>
    <cellStyle name="40% - Accent6 2" xfId="155" xr:uid="{EDFB4A6C-592B-4CA3-AB34-5DA6714D4616}"/>
    <cellStyle name="40% - akcent 1" xfId="129" xr:uid="{A53789FC-CF3B-4AE5-AFD5-2CC4FB00ECF7}"/>
    <cellStyle name="40% — akcent 1 2" xfId="108" xr:uid="{383F4678-7BDC-41A5-80CE-2BD984DF71F2}"/>
    <cellStyle name="40% - akcent 2" xfId="130" xr:uid="{02B77100-83A3-435C-A079-A42BA824608F}"/>
    <cellStyle name="40% — akcent 2 2" xfId="109" xr:uid="{977CD275-F414-4101-B813-05EFA4D8762C}"/>
    <cellStyle name="40% - akcent 3" xfId="131" xr:uid="{83377635-6FD2-4E3B-AE9B-77CFD0B5764F}"/>
    <cellStyle name="40% — akcent 3 2" xfId="110" xr:uid="{6E82FF97-9F39-4155-ABA8-F2CAA96DDD89}"/>
    <cellStyle name="40% - akcent 4" xfId="132" xr:uid="{A80321DB-E930-452C-88C1-520AA823A534}"/>
    <cellStyle name="40% — akcent 4 2" xfId="111" xr:uid="{55CFA8A7-A853-4870-ACF9-DCF1C87DB858}"/>
    <cellStyle name="40% - akcent 5" xfId="133" xr:uid="{DAC0B59F-2E1F-4E60-97B6-0E0CECAFECBF}"/>
    <cellStyle name="40% — akcent 5 2" xfId="112" xr:uid="{376218EC-E667-4151-89EA-D5116DE15D33}"/>
    <cellStyle name="40% - akcent 6" xfId="134" xr:uid="{7F051C18-2D38-44DB-A4F4-F6203995BCA0}"/>
    <cellStyle name="40% — akcent 6 2" xfId="113" xr:uid="{7396769D-87E8-4469-B9C1-1150BE5E347A}"/>
    <cellStyle name="60% - Accent1" xfId="13" xr:uid="{00000000-0005-0000-0000-000019000000}"/>
    <cellStyle name="60% - Accent1 2" xfId="156" xr:uid="{69518781-264B-4FBD-B780-B44EFE7E1901}"/>
    <cellStyle name="60% - Accent2" xfId="14" xr:uid="{00000000-0005-0000-0000-00001A000000}"/>
    <cellStyle name="60% - Accent2 2" xfId="157" xr:uid="{12658242-E478-46FD-A026-B8C2A4B153E9}"/>
    <cellStyle name="60% - Accent3" xfId="15" xr:uid="{00000000-0005-0000-0000-00001B000000}"/>
    <cellStyle name="60% - Accent3 2" xfId="158" xr:uid="{BD731F3F-08F8-408D-90AA-336DFBD4D476}"/>
    <cellStyle name="60% - Accent4" xfId="16" xr:uid="{00000000-0005-0000-0000-00001C000000}"/>
    <cellStyle name="60% - Accent4 2" xfId="159" xr:uid="{3ADB0376-5B51-40FD-9DF5-D43E034C3AB6}"/>
    <cellStyle name="60% - Accent5" xfId="17" xr:uid="{00000000-0005-0000-0000-00001D000000}"/>
    <cellStyle name="60% - Accent5 2" xfId="160" xr:uid="{DDF6B6E0-1061-4335-943A-F09DA73E9F07}"/>
    <cellStyle name="60% - Accent6" xfId="18" xr:uid="{00000000-0005-0000-0000-00001E000000}"/>
    <cellStyle name="60% - Accent6 2" xfId="161" xr:uid="{828B3FBD-1397-4D28-8BD5-D9349D27FF43}"/>
    <cellStyle name="60% - akcent 1" xfId="135" xr:uid="{CBF167D5-427C-4951-AFDA-869702F083C7}"/>
    <cellStyle name="60% — akcent 1 2" xfId="114" xr:uid="{6AC16E4B-B160-495D-8F36-12070829820C}"/>
    <cellStyle name="60% - akcent 2" xfId="136" xr:uid="{172E015E-8C19-4CC7-B57B-3DBF8E31F395}"/>
    <cellStyle name="60% — akcent 2 2" xfId="115" xr:uid="{2B024694-946D-4CB4-9627-81C81E058333}"/>
    <cellStyle name="60% - akcent 3" xfId="137" xr:uid="{49184C9E-DA02-4CCD-9291-4A08D88E61E6}"/>
    <cellStyle name="60% — akcent 3 2" xfId="116" xr:uid="{C9C260A8-61AF-49CD-9FBF-6B698954C5F2}"/>
    <cellStyle name="60% - akcent 4" xfId="138" xr:uid="{546871F1-E0BD-48AF-AA3D-E83D97743D43}"/>
    <cellStyle name="60% — akcent 4 2" xfId="117" xr:uid="{605EEB32-6C86-4673-BDF0-A7AD26F8F7F2}"/>
    <cellStyle name="60% - akcent 5" xfId="139" xr:uid="{8989D9E9-668C-4D14-8058-1F8FC52B8D05}"/>
    <cellStyle name="60% — akcent 5 2" xfId="118" xr:uid="{EA486CEC-7647-470B-BF54-234FD2C68522}"/>
    <cellStyle name="60% - akcent 6" xfId="140" xr:uid="{8A685E76-5D61-48EE-9B78-401604F7E9D7}"/>
    <cellStyle name="60% — akcent 6 2" xfId="119" xr:uid="{7D488379-DFD5-40DC-9F61-1E2069B3A4A2}"/>
    <cellStyle name="Accent1" xfId="19" xr:uid="{00000000-0005-0000-0000-000025000000}"/>
    <cellStyle name="Accent1 2" xfId="162" xr:uid="{F2683147-97BA-4AFD-8178-34B30AEA46FB}"/>
    <cellStyle name="Accent2" xfId="20" xr:uid="{00000000-0005-0000-0000-000026000000}"/>
    <cellStyle name="Accent2 2" xfId="163" xr:uid="{31A2AA42-9658-4EA0-9171-329B00020281}"/>
    <cellStyle name="Accent3" xfId="21" xr:uid="{00000000-0005-0000-0000-000027000000}"/>
    <cellStyle name="Accent3 2" xfId="164" xr:uid="{6774A33A-4BDD-4909-A2C2-4D86A5DD49BC}"/>
    <cellStyle name="Accent4" xfId="22" xr:uid="{00000000-0005-0000-0000-000028000000}"/>
    <cellStyle name="Accent4 2" xfId="165" xr:uid="{89F611F5-58A8-462F-8359-F6E9609738BC}"/>
    <cellStyle name="Accent5" xfId="23" xr:uid="{00000000-0005-0000-0000-000029000000}"/>
    <cellStyle name="Accent5 2" xfId="166" xr:uid="{B32B7B50-C77D-4D66-A57C-419173C75BFA}"/>
    <cellStyle name="Accent6" xfId="24" xr:uid="{00000000-0005-0000-0000-00002A000000}"/>
    <cellStyle name="Accent6 2" xfId="167" xr:uid="{8EB9E931-CCAC-482D-A3D8-81B736FB3823}"/>
    <cellStyle name="Bad" xfId="37" xr:uid="{00000000-0005-0000-0000-000031000000}"/>
    <cellStyle name="Bad 2" xfId="168" xr:uid="{CCC237CD-BEC3-465B-8542-16410D4DEC3F}"/>
    <cellStyle name="Calculation" xfId="32" xr:uid="{00000000-0005-0000-0000-000032000000}"/>
    <cellStyle name="Calculation 2" xfId="169" xr:uid="{B3288A52-4B61-44A4-BE70-AFA322A3E271}"/>
    <cellStyle name="Check Cell" xfId="25" xr:uid="{00000000-0005-0000-0000-000033000000}"/>
    <cellStyle name="Check Cell 2" xfId="170" xr:uid="{5B9BF8DA-8165-477B-9C29-BBE0CB58A06D}"/>
    <cellStyle name="Dane wejściowe" xfId="52" builtinId="20" customBuiltin="1"/>
    <cellStyle name="Dane wejściowe 2" xfId="43" xr:uid="{00000000-0005-0000-0000-000035000000}"/>
    <cellStyle name="Dane wejściowe 2 2" xfId="49" xr:uid="{00000000-0005-0000-0000-000036000000}"/>
    <cellStyle name="Dane wejściowe 2 2 2" xfId="62" xr:uid="{00000000-0005-0000-0000-000037000000}"/>
    <cellStyle name="Dane wejściowe 2 3" xfId="72" xr:uid="{00000000-0005-0000-0000-000038000000}"/>
    <cellStyle name="Dane wejściowe 3" xfId="77" xr:uid="{00000000-0005-0000-0000-000039000000}"/>
    <cellStyle name="Dane wyjściowe" xfId="54" builtinId="21" customBuiltin="1"/>
    <cellStyle name="Dane wyjściowe 2" xfId="42" xr:uid="{00000000-0005-0000-0000-00003B000000}"/>
    <cellStyle name="Dane wyjściowe 2 2" xfId="48" xr:uid="{00000000-0005-0000-0000-00003C000000}"/>
    <cellStyle name="Dane wyjściowe 2 2 2" xfId="63" xr:uid="{00000000-0005-0000-0000-00003D000000}"/>
    <cellStyle name="Dane wyjściowe 2 3" xfId="73" xr:uid="{00000000-0005-0000-0000-00003E000000}"/>
    <cellStyle name="Dane wyjściowe 3" xfId="68" xr:uid="{00000000-0005-0000-0000-00003F000000}"/>
    <cellStyle name="Dobre" xfId="141" xr:uid="{CE1F3098-E60C-4F59-B433-44A5A50B2D90}"/>
    <cellStyle name="Dobry" xfId="51" builtinId="26" customBuiltin="1"/>
    <cellStyle name="Dobry 2" xfId="120" xr:uid="{8E983E21-DD76-4023-A2DC-4B1E94F734B2}"/>
    <cellStyle name="Dziesiętny" xfId="85" builtinId="3"/>
    <cellStyle name="Dziesiętny 2" xfId="93" xr:uid="{00000000-0005-0000-0000-000042000000}"/>
    <cellStyle name="Explanatory Text" xfId="34" xr:uid="{00000000-0005-0000-0000-000043000000}"/>
    <cellStyle name="Explanatory Text 2" xfId="171" xr:uid="{1DA65423-2527-4DA0-9602-60B7B5207793}"/>
    <cellStyle name="Good" xfId="172" xr:uid="{0C6196DC-970B-434C-805F-92E0EDBF7263}"/>
    <cellStyle name="Heading 1" xfId="26" xr:uid="{00000000-0005-0000-0000-000045000000}"/>
    <cellStyle name="Heading 1 2" xfId="173" xr:uid="{9DA9743C-6F32-4A15-A4D9-0A219A49C24F}"/>
    <cellStyle name="Heading 2" xfId="27" xr:uid="{00000000-0005-0000-0000-000046000000}"/>
    <cellStyle name="Heading 2 2" xfId="174" xr:uid="{1565CA8C-C21D-450B-B8E0-9309A6E71CC0}"/>
    <cellStyle name="Heading 3" xfId="28" xr:uid="{00000000-0005-0000-0000-000047000000}"/>
    <cellStyle name="Heading 3 2" xfId="175" xr:uid="{7BD90CA6-2040-45AF-BC88-AA8DA10964D1}"/>
    <cellStyle name="Heading 4" xfId="29" xr:uid="{00000000-0005-0000-0000-000048000000}"/>
    <cellStyle name="Heading 4 2" xfId="176" xr:uid="{36AF4E94-35FF-45CC-ADD2-FB43A597824D}"/>
    <cellStyle name="Input" xfId="177" xr:uid="{3BA64A32-27CE-48AB-ADBA-9C3CAD420A18}"/>
    <cellStyle name="Komórka połączona" xfId="53" builtinId="24" customBuiltin="1"/>
    <cellStyle name="Linked Cell" xfId="178" xr:uid="{DF826572-D355-4A77-8C47-EF71C23981AB}"/>
    <cellStyle name="Neutral" xfId="30" xr:uid="{00000000-0005-0000-0000-000051000000}"/>
    <cellStyle name="Neutral 2" xfId="179" xr:uid="{BE3385ED-D060-45A9-821D-895B3B330602}"/>
    <cellStyle name="Neutralne" xfId="142" xr:uid="{B73DBBDD-867E-48AE-8A92-6DDBE4256558}"/>
    <cellStyle name="Neutralny 2" xfId="121" xr:uid="{642620EC-FB46-43EE-8B38-5C3511D0C99C}"/>
    <cellStyle name="Normal" xfId="99" xr:uid="{BD289522-FFB8-498A-B80B-52E5A7C80C9E}"/>
    <cellStyle name="Normalny" xfId="0" builtinId="0"/>
    <cellStyle name="Normalny 10" xfId="92" xr:uid="{00000000-0005-0000-0000-000055000000}"/>
    <cellStyle name="Normalny 2" xfId="38" xr:uid="{00000000-0005-0000-0000-000056000000}"/>
    <cellStyle name="Normalny 2 2" xfId="82" xr:uid="{00000000-0005-0000-0000-000057000000}"/>
    <cellStyle name="Normalny 2 2 2" xfId="90" xr:uid="{00000000-0005-0000-0000-000058000000}"/>
    <cellStyle name="Normalny 2 3" xfId="94" xr:uid="{00000000-0005-0000-0000-000059000000}"/>
    <cellStyle name="Normalny 2 3 2" xfId="184" xr:uid="{23631FB8-4D63-4902-8184-17DC5702D6A1}"/>
    <cellStyle name="Normalny 2 3 3" xfId="97" xr:uid="{16238785-A11F-4B18-AE0E-F389B1ECCFB1}"/>
    <cellStyle name="Normalny 2 4" xfId="88" xr:uid="{00000000-0005-0000-0000-00005A000000}"/>
    <cellStyle name="Normalny 2 4 2" xfId="98" xr:uid="{0CE0B8A5-96D7-4703-AA41-770A8BE002AF}"/>
    <cellStyle name="Normalny 2_1.2" xfId="95" xr:uid="{00000000-0005-0000-0000-00005B000000}"/>
    <cellStyle name="Normalny 3" xfId="44" xr:uid="{00000000-0005-0000-0000-00005C000000}"/>
    <cellStyle name="Normalny 3 2" xfId="81" xr:uid="{00000000-0005-0000-0000-00005D000000}"/>
    <cellStyle name="Normalny 3 2 2" xfId="100" xr:uid="{520E0DB2-A4B0-4DA8-8A1B-30C2F3235B82}"/>
    <cellStyle name="Normalny 3 3" xfId="91" xr:uid="{00000000-0005-0000-0000-00005E000000}"/>
    <cellStyle name="Normalny 4" xfId="50" xr:uid="{00000000-0005-0000-0000-00005F000000}"/>
    <cellStyle name="Normalny 4 2" xfId="71" xr:uid="{00000000-0005-0000-0000-000060000000}"/>
    <cellStyle name="Normalny 4 2 2" xfId="101" xr:uid="{7BF713D8-39F8-4CA4-837F-7874664B0E6E}"/>
    <cellStyle name="Normalny 4 3" xfId="87" xr:uid="{00000000-0005-0000-0000-000061000000}"/>
    <cellStyle name="Normalny 5" xfId="57" xr:uid="{00000000-0005-0000-0000-000062000000}"/>
    <cellStyle name="Normalny 5 2" xfId="78" xr:uid="{00000000-0005-0000-0000-000063000000}"/>
    <cellStyle name="Normalny 50" xfId="89" xr:uid="{00000000-0005-0000-0000-000064000000}"/>
    <cellStyle name="Normalny 6" xfId="60" xr:uid="{00000000-0005-0000-0000-000065000000}"/>
    <cellStyle name="Normalny 7" xfId="80" xr:uid="{00000000-0005-0000-0000-000066000000}"/>
    <cellStyle name="Normalny 8" xfId="83" xr:uid="{00000000-0005-0000-0000-000067000000}"/>
    <cellStyle name="Normalny 9" xfId="86" xr:uid="{00000000-0005-0000-0000-000068000000}"/>
    <cellStyle name="Normalny_Arkusz1" xfId="31" xr:uid="{00000000-0005-0000-0000-000069000000}"/>
    <cellStyle name="Normalny_Arkusz1_1" xfId="96" xr:uid="{00000000-0005-0000-0000-00006B000000}"/>
    <cellStyle name="Note" xfId="36" xr:uid="{00000000-0005-0000-0000-00006D000000}"/>
    <cellStyle name="Note 2" xfId="58" xr:uid="{00000000-0005-0000-0000-00006E000000}"/>
    <cellStyle name="Note 2 2" xfId="79" xr:uid="{00000000-0005-0000-0000-00006F000000}"/>
    <cellStyle name="Note 3" xfId="59" xr:uid="{00000000-0005-0000-0000-000070000000}"/>
    <cellStyle name="Obliczenia 2" xfId="41" xr:uid="{00000000-0005-0000-0000-000072000000}"/>
    <cellStyle name="Obliczenia 2 2" xfId="47" xr:uid="{00000000-0005-0000-0000-000073000000}"/>
    <cellStyle name="Obliczenia 2 2 2" xfId="64" xr:uid="{00000000-0005-0000-0000-000074000000}"/>
    <cellStyle name="Obliczenia 2 3" xfId="74" xr:uid="{00000000-0005-0000-0000-000075000000}"/>
    <cellStyle name="Obliczenia 3" xfId="76" xr:uid="{00000000-0005-0000-0000-000076000000}"/>
    <cellStyle name="Output" xfId="180" xr:uid="{5903E3F1-ABA3-412A-8D23-4E96F39170FA}"/>
    <cellStyle name="Procentowy" xfId="33" builtinId="5"/>
    <cellStyle name="Procentowy 2" xfId="84" xr:uid="{00000000-0005-0000-0000-000079000000}"/>
    <cellStyle name="Suma" xfId="55" builtinId="25" customBuiltin="1"/>
    <cellStyle name="Suma 2" xfId="40" xr:uid="{00000000-0005-0000-0000-00007B000000}"/>
    <cellStyle name="Suma 2 2" xfId="46" xr:uid="{00000000-0005-0000-0000-00007C000000}"/>
    <cellStyle name="Suma 2 2 2" xfId="65" xr:uid="{00000000-0005-0000-0000-00007D000000}"/>
    <cellStyle name="Suma 2 3" xfId="67" xr:uid="{00000000-0005-0000-0000-00007E000000}"/>
    <cellStyle name="Suma 3" xfId="75" xr:uid="{00000000-0005-0000-0000-00007F000000}"/>
    <cellStyle name="Tekst ostrzeżenia" xfId="56" builtinId="11" customBuiltin="1"/>
    <cellStyle name="Title" xfId="35" xr:uid="{00000000-0005-0000-0000-000082000000}"/>
    <cellStyle name="Title 2" xfId="181" xr:uid="{1172DF53-939F-4008-B4EC-3546991DCD59}"/>
    <cellStyle name="Total" xfId="182" xr:uid="{F02D9F59-3AF2-4AA2-884B-D9194929EEC5}"/>
    <cellStyle name="Uwaga 2" xfId="39" xr:uid="{00000000-0005-0000-0000-000086000000}"/>
    <cellStyle name="Uwaga 2 2" xfId="45" xr:uid="{00000000-0005-0000-0000-000087000000}"/>
    <cellStyle name="Uwaga 2 2 2" xfId="66" xr:uid="{00000000-0005-0000-0000-000088000000}"/>
    <cellStyle name="Uwaga 2 3" xfId="70" xr:uid="{00000000-0005-0000-0000-000089000000}"/>
    <cellStyle name="Uwaga 3" xfId="69" xr:uid="{00000000-0005-0000-0000-00008A000000}"/>
    <cellStyle name="Warning Text" xfId="183" xr:uid="{A3F377EC-523F-4171-B748-27E5CD657342}"/>
    <cellStyle name="Złe" xfId="143" xr:uid="{36DC5A89-F929-445A-9E6F-E155EC361E35}"/>
    <cellStyle name="Zły 2" xfId="122" xr:uid="{29246B3D-C7DA-42F4-87DD-9A3F7659776F}"/>
  </cellStyles>
  <dxfs count="0"/>
  <tableStyles count="1" defaultTableStyle="TableStyleMedium9" defaultPivotStyle="PivotStyleLight16">
    <tableStyle name="Invisible" pivot="0" table="0" count="0" xr9:uid="{76B21C45-79AD-45F5-B77E-D654AF87B1F1}"/>
  </tableStyles>
  <colors>
    <mruColors>
      <color rgb="FF00FF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calcChain" Target="calcChain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theme" Target="theme/theme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6.bin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7.bin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8.bin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9.bin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0.bin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1.bin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2.bin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3.bin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4.bin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5.bin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6.bin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7.bin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8.bin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9.bin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0.bin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1.bin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2.bin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3.bin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4.bin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5.bin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6.bin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7.bin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8.bin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9.bin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0.bin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1.bin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2.bin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3.bin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4.bin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5.bin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6.bin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7.bin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8.bin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9.bin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0.bin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1.bin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2.bin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3.bin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4.bin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5.bin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6.bin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7.bin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8.bin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9.bin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0.bin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1.bin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2.bin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3.bin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4.bin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5.bin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6.bin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7.bin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8.bin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9.bin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0.bin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1.bin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2.bin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3.bin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4.bin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5.bin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6.bin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7.bin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8.bin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9.bin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0.bin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1.bin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2.bin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3.bin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4.bin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5.bin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6.bin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7.bin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8.bin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9.bin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0.bin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1.bin"/><Relationship Id="rId1" Type="http://schemas.openxmlformats.org/officeDocument/2006/relationships/printerSettings" Target="../printerSettings/printerSettings9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R81"/>
  <sheetViews>
    <sheetView tabSelected="1" zoomScale="75" zoomScaleNormal="75" workbookViewId="0">
      <selection activeCell="K65" sqref="K65:K66"/>
    </sheetView>
  </sheetViews>
  <sheetFormatPr defaultRowHeight="12.75"/>
  <cols>
    <col min="1" max="1" width="9.140625" style="60"/>
    <col min="2" max="2" width="4.42578125" style="60" bestFit="1" customWidth="1"/>
    <col min="3" max="3" width="77.7109375" style="60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5.85546875" customWidth="1"/>
    <col min="15" max="15" width="16" bestFit="1" customWidth="1"/>
    <col min="17" max="17" width="16.140625" bestFit="1" customWidth="1"/>
    <col min="18" max="18" width="14.42578125" bestFit="1" customWidth="1"/>
  </cols>
  <sheetData>
    <row r="1" spans="2:7">
      <c r="B1" s="1"/>
      <c r="C1" s="1"/>
      <c r="D1" s="215"/>
      <c r="E1" s="215"/>
    </row>
    <row r="2" spans="2:7" ht="15.75">
      <c r="B2" s="414" t="s">
        <v>0</v>
      </c>
      <c r="C2" s="414"/>
      <c r="D2" s="414"/>
      <c r="E2" s="414"/>
      <c r="G2" s="57"/>
    </row>
    <row r="3" spans="2:7" ht="15.75">
      <c r="B3" s="414" t="s">
        <v>193</v>
      </c>
      <c r="C3" s="414"/>
      <c r="D3" s="414"/>
      <c r="E3" s="414"/>
    </row>
    <row r="4" spans="2:7" ht="15">
      <c r="B4" s="61"/>
      <c r="C4" s="61"/>
      <c r="D4" s="216"/>
      <c r="E4" s="216"/>
    </row>
    <row r="5" spans="2:7" ht="14.25">
      <c r="B5" s="415" t="s">
        <v>1</v>
      </c>
      <c r="C5" s="415"/>
      <c r="D5" s="415"/>
      <c r="E5" s="415"/>
    </row>
    <row r="6" spans="2:7" ht="14.25">
      <c r="B6" s="416" t="s">
        <v>80</v>
      </c>
      <c r="C6" s="416"/>
      <c r="D6" s="416"/>
      <c r="E6" s="416"/>
    </row>
    <row r="7" spans="2:7" ht="14.25">
      <c r="B7" s="63"/>
      <c r="C7" s="63"/>
      <c r="D7" s="217"/>
      <c r="E7" s="217"/>
    </row>
    <row r="8" spans="2:7" ht="15.75">
      <c r="B8" s="408" t="s">
        <v>18</v>
      </c>
      <c r="C8" s="408"/>
      <c r="D8" s="408"/>
      <c r="E8" s="408"/>
    </row>
    <row r="9" spans="2:7" ht="16.5" thickBot="1">
      <c r="B9" s="410" t="s">
        <v>99</v>
      </c>
      <c r="C9" s="410"/>
      <c r="D9" s="410"/>
      <c r="E9" s="410"/>
    </row>
    <row r="10" spans="2:7" ht="13.5" thickBot="1">
      <c r="B10" s="62"/>
      <c r="C10" s="118" t="s">
        <v>2</v>
      </c>
      <c r="D10" s="218" t="s">
        <v>192</v>
      </c>
      <c r="E10" s="219" t="s">
        <v>191</v>
      </c>
    </row>
    <row r="11" spans="2:7">
      <c r="B11" s="64" t="s">
        <v>3</v>
      </c>
      <c r="C11" s="20" t="s">
        <v>105</v>
      </c>
      <c r="D11" s="220">
        <v>96573802.439999998</v>
      </c>
      <c r="E11" s="221">
        <f>SUM(E12:E14,E16)</f>
        <v>89848895.070000008</v>
      </c>
    </row>
    <row r="12" spans="2:7">
      <c r="B12" s="97" t="s">
        <v>4</v>
      </c>
      <c r="C12" s="99" t="s">
        <v>5</v>
      </c>
      <c r="D12" s="222">
        <v>96568131.310000002</v>
      </c>
      <c r="E12" s="223">
        <v>89709834.030000001</v>
      </c>
    </row>
    <row r="13" spans="2:7">
      <c r="B13" s="97" t="s">
        <v>6</v>
      </c>
      <c r="C13" s="99" t="s">
        <v>7</v>
      </c>
      <c r="D13" s="222">
        <v>504.07</v>
      </c>
      <c r="E13" s="223">
        <v>5842.7300000000005</v>
      </c>
    </row>
    <row r="14" spans="2:7">
      <c r="B14" s="97" t="s">
        <v>8</v>
      </c>
      <c r="C14" s="99" t="s">
        <v>10</v>
      </c>
      <c r="D14" s="222">
        <v>5167.0600000000004</v>
      </c>
      <c r="E14" s="223">
        <v>133218.31</v>
      </c>
    </row>
    <row r="15" spans="2:7">
      <c r="B15" s="97" t="s">
        <v>102</v>
      </c>
      <c r="C15" s="99" t="s">
        <v>11</v>
      </c>
      <c r="D15" s="222">
        <v>5167.0600000000004</v>
      </c>
      <c r="E15" s="223">
        <f>E14</f>
        <v>133218.31</v>
      </c>
    </row>
    <row r="16" spans="2:7">
      <c r="B16" s="100" t="s">
        <v>103</v>
      </c>
      <c r="C16" s="101" t="s">
        <v>12</v>
      </c>
      <c r="D16" s="224">
        <v>0</v>
      </c>
      <c r="E16" s="225">
        <v>0</v>
      </c>
    </row>
    <row r="17" spans="2:7">
      <c r="B17" s="6" t="s">
        <v>13</v>
      </c>
      <c r="C17" s="88" t="s">
        <v>65</v>
      </c>
      <c r="D17" s="226">
        <v>375029.7</v>
      </c>
      <c r="E17" s="227">
        <f>E18</f>
        <v>180865.38</v>
      </c>
    </row>
    <row r="18" spans="2:7">
      <c r="B18" s="97" t="s">
        <v>4</v>
      </c>
      <c r="C18" s="99" t="s">
        <v>11</v>
      </c>
      <c r="D18" s="224">
        <v>375029.7</v>
      </c>
      <c r="E18" s="225">
        <v>180865.38</v>
      </c>
    </row>
    <row r="19" spans="2:7">
      <c r="B19" s="97" t="s">
        <v>6</v>
      </c>
      <c r="C19" s="99" t="s">
        <v>104</v>
      </c>
      <c r="D19" s="222">
        <v>0</v>
      </c>
      <c r="E19" s="223">
        <v>0</v>
      </c>
    </row>
    <row r="20" spans="2:7" ht="13.5" thickBot="1">
      <c r="B20" s="102" t="s">
        <v>8</v>
      </c>
      <c r="C20" s="103" t="s">
        <v>14</v>
      </c>
      <c r="D20" s="228">
        <v>0</v>
      </c>
      <c r="E20" s="229">
        <v>0</v>
      </c>
    </row>
    <row r="21" spans="2:7" ht="13.5" thickBot="1">
      <c r="B21" s="425" t="s">
        <v>106</v>
      </c>
      <c r="C21" s="426"/>
      <c r="D21" s="230">
        <v>96198772.739999995</v>
      </c>
      <c r="E21" s="231">
        <f>E11-E17</f>
        <v>89668029.690000013</v>
      </c>
      <c r="F21" s="59"/>
    </row>
    <row r="22" spans="2:7">
      <c r="B22" s="2"/>
      <c r="C22" s="5"/>
      <c r="D22" s="232"/>
      <c r="E22" s="233"/>
    </row>
    <row r="23" spans="2:7" ht="15.75">
      <c r="B23" s="408" t="s">
        <v>100</v>
      </c>
      <c r="C23" s="408"/>
      <c r="D23" s="408"/>
      <c r="E23" s="408"/>
    </row>
    <row r="24" spans="2:7" ht="16.5" thickBot="1">
      <c r="B24" s="410" t="s">
        <v>101</v>
      </c>
      <c r="C24" s="410"/>
      <c r="D24" s="410"/>
      <c r="E24" s="410"/>
    </row>
    <row r="25" spans="2:7" ht="13.5" thickBot="1">
      <c r="B25" s="62"/>
      <c r="C25" s="104" t="s">
        <v>2</v>
      </c>
      <c r="D25" s="218" t="s">
        <v>192</v>
      </c>
      <c r="E25" s="219" t="s">
        <v>191</v>
      </c>
    </row>
    <row r="26" spans="2:7">
      <c r="B26" s="67" t="s">
        <v>15</v>
      </c>
      <c r="C26" s="68" t="s">
        <v>16</v>
      </c>
      <c r="D26" s="234">
        <v>99977540.039999992</v>
      </c>
      <c r="E26" s="235">
        <v>93059787.269999996</v>
      </c>
    </row>
    <row r="27" spans="2:7">
      <c r="B27" s="131" t="s">
        <v>17</v>
      </c>
      <c r="C27" s="132" t="s">
        <v>107</v>
      </c>
      <c r="D27" s="236">
        <v>-4879572.7799999993</v>
      </c>
      <c r="E27" s="237">
        <v>-3641030.38</v>
      </c>
      <c r="F27" s="57"/>
      <c r="G27" s="54"/>
    </row>
    <row r="28" spans="2:7">
      <c r="B28" s="131" t="s">
        <v>18</v>
      </c>
      <c r="C28" s="132" t="s">
        <v>19</v>
      </c>
      <c r="D28" s="236">
        <v>3975139.7300000004</v>
      </c>
      <c r="E28" s="238">
        <v>1854266.8</v>
      </c>
      <c r="F28" s="57"/>
    </row>
    <row r="29" spans="2:7">
      <c r="B29" s="140" t="s">
        <v>4</v>
      </c>
      <c r="C29" s="128" t="s">
        <v>20</v>
      </c>
      <c r="D29" s="239">
        <v>1303189.8900000001</v>
      </c>
      <c r="E29" s="240">
        <v>1392486.04</v>
      </c>
      <c r="F29" s="57"/>
    </row>
    <row r="30" spans="2:7">
      <c r="B30" s="140" t="s">
        <v>6</v>
      </c>
      <c r="C30" s="128" t="s">
        <v>21</v>
      </c>
      <c r="D30" s="239">
        <v>203178.32999999996</v>
      </c>
      <c r="E30" s="240">
        <v>217203.14</v>
      </c>
      <c r="F30" s="57"/>
    </row>
    <row r="31" spans="2:7">
      <c r="B31" s="140" t="s">
        <v>8</v>
      </c>
      <c r="C31" s="128" t="s">
        <v>22</v>
      </c>
      <c r="D31" s="239">
        <v>2468771.5100000002</v>
      </c>
      <c r="E31" s="240">
        <v>244577.62</v>
      </c>
      <c r="F31" s="57"/>
    </row>
    <row r="32" spans="2:7">
      <c r="B32" s="133" t="s">
        <v>23</v>
      </c>
      <c r="C32" s="134" t="s">
        <v>24</v>
      </c>
      <c r="D32" s="236">
        <v>8854712.5099999998</v>
      </c>
      <c r="E32" s="238">
        <v>5495297.1799999997</v>
      </c>
      <c r="F32" s="57"/>
    </row>
    <row r="33" spans="2:18">
      <c r="B33" s="140" t="s">
        <v>4</v>
      </c>
      <c r="C33" s="128" t="s">
        <v>25</v>
      </c>
      <c r="D33" s="239">
        <v>4288787.07</v>
      </c>
      <c r="E33" s="240">
        <v>3184286.2199999997</v>
      </c>
      <c r="F33" s="57"/>
    </row>
    <row r="34" spans="2:18">
      <c r="B34" s="140" t="s">
        <v>6</v>
      </c>
      <c r="C34" s="128" t="s">
        <v>26</v>
      </c>
      <c r="D34" s="239">
        <v>2863738.92</v>
      </c>
      <c r="E34" s="240">
        <v>1799466.46</v>
      </c>
      <c r="F34" s="57"/>
    </row>
    <row r="35" spans="2:18">
      <c r="B35" s="140" t="s">
        <v>8</v>
      </c>
      <c r="C35" s="128" t="s">
        <v>27</v>
      </c>
      <c r="D35" s="239">
        <v>329096.87</v>
      </c>
      <c r="E35" s="240">
        <v>273621.94</v>
      </c>
      <c r="F35" s="57"/>
    </row>
    <row r="36" spans="2:18">
      <c r="B36" s="140" t="s">
        <v>9</v>
      </c>
      <c r="C36" s="128" t="s">
        <v>28</v>
      </c>
      <c r="D36" s="239">
        <v>0</v>
      </c>
      <c r="E36" s="240">
        <v>0</v>
      </c>
      <c r="F36" s="57"/>
    </row>
    <row r="37" spans="2:18" ht="25.5">
      <c r="B37" s="140" t="s">
        <v>29</v>
      </c>
      <c r="C37" s="128" t="s">
        <v>30</v>
      </c>
      <c r="D37" s="239">
        <v>0</v>
      </c>
      <c r="E37" s="240">
        <v>0</v>
      </c>
      <c r="F37" s="57"/>
      <c r="O37" s="126"/>
    </row>
    <row r="38" spans="2:18">
      <c r="B38" s="140" t="s">
        <v>31</v>
      </c>
      <c r="C38" s="128" t="s">
        <v>32</v>
      </c>
      <c r="D38" s="239">
        <v>0</v>
      </c>
      <c r="E38" s="240">
        <v>0</v>
      </c>
      <c r="F38" s="57"/>
      <c r="O38" s="114"/>
    </row>
    <row r="39" spans="2:18">
      <c r="B39" s="141" t="s">
        <v>33</v>
      </c>
      <c r="C39" s="142" t="s">
        <v>34</v>
      </c>
      <c r="D39" s="241">
        <v>1373089.65</v>
      </c>
      <c r="E39" s="242">
        <v>237922.55999999965</v>
      </c>
      <c r="F39" s="57"/>
      <c r="O39" s="57"/>
      <c r="Q39" s="54"/>
      <c r="R39" s="54"/>
    </row>
    <row r="40" spans="2:18" ht="13.5" thickBot="1">
      <c r="B40" s="69" t="s">
        <v>35</v>
      </c>
      <c r="C40" s="70" t="s">
        <v>36</v>
      </c>
      <c r="D40" s="243">
        <v>1100805.48</v>
      </c>
      <c r="E40" s="244">
        <v>249272.79999999993</v>
      </c>
    </row>
    <row r="41" spans="2:18" ht="13.5" thickBot="1">
      <c r="B41" s="71" t="s">
        <v>37</v>
      </c>
      <c r="C41" s="72" t="s">
        <v>38</v>
      </c>
      <c r="D41" s="245">
        <v>96198772.739999995</v>
      </c>
      <c r="E41" s="246">
        <f>SUM(E26,E27,E40)</f>
        <v>89668029.689999998</v>
      </c>
      <c r="F41" s="59"/>
    </row>
    <row r="42" spans="2:18">
      <c r="B42" s="66"/>
      <c r="C42" s="66"/>
      <c r="D42" s="247"/>
      <c r="E42" s="247"/>
      <c r="F42" s="59"/>
    </row>
    <row r="43" spans="2:18" ht="13.5">
      <c r="B43" s="408" t="s">
        <v>60</v>
      </c>
      <c r="C43" s="421"/>
      <c r="D43" s="421"/>
      <c r="E43" s="421"/>
    </row>
    <row r="44" spans="2:18" ht="14.25" thickBot="1">
      <c r="B44" s="410" t="s">
        <v>117</v>
      </c>
      <c r="C44" s="422"/>
      <c r="D44" s="422"/>
      <c r="E44" s="422"/>
    </row>
    <row r="45" spans="2:18" ht="13.5" thickBot="1">
      <c r="B45" s="62"/>
      <c r="C45" s="19" t="s">
        <v>39</v>
      </c>
      <c r="D45" s="218" t="s">
        <v>192</v>
      </c>
      <c r="E45" s="219" t="s">
        <v>191</v>
      </c>
    </row>
    <row r="46" spans="2:18">
      <c r="B46" s="10" t="s">
        <v>18</v>
      </c>
      <c r="C46" s="20" t="s">
        <v>108</v>
      </c>
      <c r="D46" s="248"/>
      <c r="E46" s="249"/>
    </row>
    <row r="47" spans="2:18">
      <c r="B47" s="108" t="s">
        <v>4</v>
      </c>
      <c r="C47" s="98" t="s">
        <v>40</v>
      </c>
      <c r="D47" s="250">
        <v>4095493.1278018383</v>
      </c>
      <c r="E47" s="251">
        <v>3703860.7567762202</v>
      </c>
    </row>
    <row r="48" spans="2:18">
      <c r="B48" s="109" t="s">
        <v>6</v>
      </c>
      <c r="C48" s="107" t="s">
        <v>41</v>
      </c>
      <c r="D48" s="250">
        <v>3898478.1252559572</v>
      </c>
      <c r="E48" s="252">
        <v>3558598.6972610662</v>
      </c>
    </row>
    <row r="49" spans="2:5">
      <c r="B49" s="86" t="s">
        <v>23</v>
      </c>
      <c r="C49" s="88" t="s">
        <v>109</v>
      </c>
      <c r="D49" s="253"/>
      <c r="E49" s="254"/>
    </row>
    <row r="50" spans="2:5">
      <c r="B50" s="108" t="s">
        <v>4</v>
      </c>
      <c r="C50" s="98" t="s">
        <v>40</v>
      </c>
      <c r="D50" s="250">
        <v>24.4116</v>
      </c>
      <c r="E50" s="255">
        <v>25.1251</v>
      </c>
    </row>
    <row r="51" spans="2:5">
      <c r="B51" s="108" t="s">
        <v>6</v>
      </c>
      <c r="C51" s="98" t="s">
        <v>110</v>
      </c>
      <c r="D51" s="250">
        <v>24.4116</v>
      </c>
      <c r="E51" s="255">
        <v>24.7729</v>
      </c>
    </row>
    <row r="52" spans="2:5">
      <c r="B52" s="108" t="s">
        <v>8</v>
      </c>
      <c r="C52" s="98" t="s">
        <v>111</v>
      </c>
      <c r="D52" s="250">
        <v>24.679400000000001</v>
      </c>
      <c r="E52" s="255">
        <v>25.197600000000001</v>
      </c>
    </row>
    <row r="53" spans="2:5" ht="13.5" thickBot="1">
      <c r="B53" s="110" t="s">
        <v>9</v>
      </c>
      <c r="C53" s="111" t="s">
        <v>41</v>
      </c>
      <c r="D53" s="256">
        <v>24.676000000000002</v>
      </c>
      <c r="E53" s="257">
        <v>25.197600000000001</v>
      </c>
    </row>
    <row r="54" spans="2:5">
      <c r="B54" s="112"/>
      <c r="C54" s="113"/>
      <c r="D54" s="258"/>
      <c r="E54" s="258"/>
    </row>
    <row r="55" spans="2:5" ht="13.5">
      <c r="B55" s="408" t="s">
        <v>62</v>
      </c>
      <c r="C55" s="421"/>
      <c r="D55" s="421"/>
      <c r="E55" s="421"/>
    </row>
    <row r="56" spans="2:5" ht="14.25" thickBot="1">
      <c r="B56" s="410" t="s">
        <v>112</v>
      </c>
      <c r="C56" s="422"/>
      <c r="D56" s="422"/>
      <c r="E56" s="422"/>
    </row>
    <row r="57" spans="2:5" ht="23.25" thickBot="1">
      <c r="B57" s="423" t="s">
        <v>42</v>
      </c>
      <c r="C57" s="424"/>
      <c r="D57" s="259" t="s">
        <v>118</v>
      </c>
      <c r="E57" s="260" t="s">
        <v>113</v>
      </c>
    </row>
    <row r="58" spans="2:5">
      <c r="B58" s="14" t="s">
        <v>18</v>
      </c>
      <c r="C58" s="89" t="s">
        <v>43</v>
      </c>
      <c r="D58" s="261">
        <f>D59+D61+D69+D66</f>
        <v>89709834.030000001</v>
      </c>
      <c r="E58" s="262">
        <f>D58/E21</f>
        <v>1.0004662123183092</v>
      </c>
    </row>
    <row r="59" spans="2:5" ht="25.5">
      <c r="B59" s="109" t="s">
        <v>4</v>
      </c>
      <c r="C59" s="107" t="s">
        <v>44</v>
      </c>
      <c r="D59" s="263">
        <v>64781207.759999998</v>
      </c>
      <c r="E59" s="264">
        <f>D59/E21</f>
        <v>0.72245601898426182</v>
      </c>
    </row>
    <row r="60" spans="2:5" ht="25.5">
      <c r="B60" s="108" t="s">
        <v>6</v>
      </c>
      <c r="C60" s="98" t="s">
        <v>45</v>
      </c>
      <c r="D60" s="265">
        <v>0</v>
      </c>
      <c r="E60" s="266">
        <v>0</v>
      </c>
    </row>
    <row r="61" spans="2:5">
      <c r="B61" s="108" t="s">
        <v>8</v>
      </c>
      <c r="C61" s="98" t="s">
        <v>46</v>
      </c>
      <c r="D61" s="265">
        <v>0</v>
      </c>
      <c r="E61" s="266">
        <v>0</v>
      </c>
    </row>
    <row r="62" spans="2:5">
      <c r="B62" s="108" t="s">
        <v>9</v>
      </c>
      <c r="C62" s="98" t="s">
        <v>47</v>
      </c>
      <c r="D62" s="265">
        <v>0</v>
      </c>
      <c r="E62" s="266">
        <v>0</v>
      </c>
    </row>
    <row r="63" spans="2:5">
      <c r="B63" s="108" t="s">
        <v>29</v>
      </c>
      <c r="C63" s="98" t="s">
        <v>48</v>
      </c>
      <c r="D63" s="265">
        <v>0</v>
      </c>
      <c r="E63" s="266">
        <v>0</v>
      </c>
    </row>
    <row r="64" spans="2:5">
      <c r="B64" s="109" t="s">
        <v>31</v>
      </c>
      <c r="C64" s="107" t="s">
        <v>49</v>
      </c>
      <c r="D64" s="263">
        <v>0</v>
      </c>
      <c r="E64" s="264">
        <v>0</v>
      </c>
    </row>
    <row r="65" spans="2:5">
      <c r="B65" s="109" t="s">
        <v>33</v>
      </c>
      <c r="C65" s="107" t="s">
        <v>114</v>
      </c>
      <c r="D65" s="263">
        <v>0</v>
      </c>
      <c r="E65" s="264">
        <v>0</v>
      </c>
    </row>
    <row r="66" spans="2:5">
      <c r="B66" s="109" t="s">
        <v>50</v>
      </c>
      <c r="C66" s="107" t="s">
        <v>51</v>
      </c>
      <c r="D66" s="263">
        <v>0</v>
      </c>
      <c r="E66" s="264">
        <f>D66/E21</f>
        <v>0</v>
      </c>
    </row>
    <row r="67" spans="2:5">
      <c r="B67" s="108" t="s">
        <v>52</v>
      </c>
      <c r="C67" s="98" t="s">
        <v>53</v>
      </c>
      <c r="D67" s="265">
        <v>0</v>
      </c>
      <c r="E67" s="266">
        <v>0</v>
      </c>
    </row>
    <row r="68" spans="2:5">
      <c r="B68" s="108" t="s">
        <v>54</v>
      </c>
      <c r="C68" s="98" t="s">
        <v>55</v>
      </c>
      <c r="D68" s="265">
        <v>0</v>
      </c>
      <c r="E68" s="266">
        <v>0</v>
      </c>
    </row>
    <row r="69" spans="2:5">
      <c r="B69" s="108" t="s">
        <v>56</v>
      </c>
      <c r="C69" s="98" t="s">
        <v>57</v>
      </c>
      <c r="D69" s="267">
        <v>24928626.270000003</v>
      </c>
      <c r="E69" s="266">
        <f>D69/E21</f>
        <v>0.27801019333404736</v>
      </c>
    </row>
    <row r="70" spans="2:5">
      <c r="B70" s="123" t="s">
        <v>58</v>
      </c>
      <c r="C70" s="122" t="s">
        <v>59</v>
      </c>
      <c r="D70" s="268">
        <v>0</v>
      </c>
      <c r="E70" s="269">
        <v>0</v>
      </c>
    </row>
    <row r="71" spans="2:5">
      <c r="B71" s="92" t="s">
        <v>23</v>
      </c>
      <c r="C71" s="8" t="s">
        <v>61</v>
      </c>
      <c r="D71" s="270">
        <f>E13</f>
        <v>5842.7300000000005</v>
      </c>
      <c r="E71" s="271">
        <f>D71/E21</f>
        <v>6.5159567129995666E-5</v>
      </c>
    </row>
    <row r="72" spans="2:5">
      <c r="B72" s="93" t="s">
        <v>60</v>
      </c>
      <c r="C72" s="85" t="s">
        <v>63</v>
      </c>
      <c r="D72" s="272">
        <f>E14</f>
        <v>133218.31</v>
      </c>
      <c r="E72" s="273">
        <f>D72/E21</f>
        <v>1.4856834755995181E-3</v>
      </c>
    </row>
    <row r="73" spans="2:5">
      <c r="B73" s="94" t="s">
        <v>62</v>
      </c>
      <c r="C73" s="17" t="s">
        <v>65</v>
      </c>
      <c r="D73" s="274">
        <f>E17</f>
        <v>180865.38</v>
      </c>
      <c r="E73" s="275">
        <f>D73/E21</f>
        <v>2.0170553610387911E-3</v>
      </c>
    </row>
    <row r="74" spans="2:5">
      <c r="B74" s="92" t="s">
        <v>64</v>
      </c>
      <c r="C74" s="8" t="s">
        <v>66</v>
      </c>
      <c r="D74" s="270">
        <f>D58-D73+D72+D71</f>
        <v>89668029.690000013</v>
      </c>
      <c r="E74" s="271">
        <f>E58+E71+E72-E73</f>
        <v>0.99999999999999978</v>
      </c>
    </row>
    <row r="75" spans="2:5">
      <c r="B75" s="108" t="s">
        <v>4</v>
      </c>
      <c r="C75" s="98" t="s">
        <v>67</v>
      </c>
      <c r="D75" s="265">
        <f>D74</f>
        <v>89668029.690000013</v>
      </c>
      <c r="E75" s="266">
        <f>E74</f>
        <v>0.99999999999999978</v>
      </c>
    </row>
    <row r="76" spans="2:5">
      <c r="B76" s="108" t="s">
        <v>6</v>
      </c>
      <c r="C76" s="98" t="s">
        <v>115</v>
      </c>
      <c r="D76" s="265">
        <v>0</v>
      </c>
      <c r="E76" s="266">
        <v>0</v>
      </c>
    </row>
    <row r="77" spans="2:5" ht="13.5" thickBot="1">
      <c r="B77" s="110" t="s">
        <v>8</v>
      </c>
      <c r="C77" s="111" t="s">
        <v>116</v>
      </c>
      <c r="D77" s="276">
        <v>0</v>
      </c>
      <c r="E77" s="277">
        <v>0</v>
      </c>
    </row>
    <row r="78" spans="2:5">
      <c r="B78" s="1"/>
      <c r="C78" s="1"/>
      <c r="D78" s="215"/>
      <c r="E78" s="215"/>
    </row>
    <row r="79" spans="2:5">
      <c r="B79" s="1"/>
      <c r="C79" s="1"/>
      <c r="D79" s="215"/>
      <c r="E79" s="215"/>
    </row>
    <row r="80" spans="2:5">
      <c r="B80" s="1"/>
      <c r="C80" s="1"/>
      <c r="D80" s="215"/>
      <c r="E80" s="215"/>
    </row>
    <row r="81" spans="2:5">
      <c r="B81" s="1"/>
      <c r="C81" s="1"/>
      <c r="D81" s="215"/>
      <c r="E81" s="215"/>
    </row>
  </sheetData>
  <mergeCells count="14">
    <mergeCell ref="B57:C57"/>
    <mergeCell ref="B2:E2"/>
    <mergeCell ref="B3:E3"/>
    <mergeCell ref="B5:E5"/>
    <mergeCell ref="B6:E6"/>
    <mergeCell ref="B9:E9"/>
    <mergeCell ref="B8:E8"/>
    <mergeCell ref="B23:E23"/>
    <mergeCell ref="B24:E24"/>
    <mergeCell ref="B43:E43"/>
    <mergeCell ref="B44:E44"/>
    <mergeCell ref="B55:E55"/>
    <mergeCell ref="B56:E56"/>
    <mergeCell ref="B21:C21"/>
  </mergeCells>
  <phoneticPr fontId="11" type="noConversion"/>
  <pageMargins left="0.47244094488188981" right="0.74803149606299213" top="0.47244094488188981" bottom="0.47244094488188981" header="0.51181102362204722" footer="0.51181102362204722"/>
  <pageSetup paperSize="9" scale="70" orientation="portrait" r:id="rId1"/>
  <headerFooter alignWithMargins="0">
    <oddHeader>&amp;C&amp;"Calibri"&amp;10&amp;K000000Confidential&amp;1#</oddHeader>
  </headerFooter>
  <customProperties>
    <customPr name="_pios_id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G81"/>
  <sheetViews>
    <sheetView zoomScale="75" zoomScaleNormal="75" workbookViewId="0">
      <selection activeCell="H37" sqref="H37"/>
    </sheetView>
  </sheetViews>
  <sheetFormatPr defaultRowHeight="12.75"/>
  <cols>
    <col min="1" max="1" width="9.140625" style="18"/>
    <col min="2" max="2" width="4.42578125" style="18" bestFit="1" customWidth="1"/>
    <col min="3" max="3" width="77.7109375" style="18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2.42578125" customWidth="1"/>
  </cols>
  <sheetData>
    <row r="1" spans="2:7">
      <c r="B1" s="1"/>
      <c r="C1" s="1"/>
      <c r="D1" s="215"/>
      <c r="E1" s="215"/>
    </row>
    <row r="2" spans="2:7" ht="15.75">
      <c r="B2" s="414" t="s">
        <v>0</v>
      </c>
      <c r="C2" s="414"/>
      <c r="D2" s="414"/>
      <c r="E2" s="414"/>
      <c r="G2" s="57"/>
    </row>
    <row r="3" spans="2:7" ht="15.75">
      <c r="B3" s="414" t="str">
        <f>'Fundusz Gwarantowany'!$B$3</f>
        <v>SPORZĄDZONE NA DZIEŃ 30-06-2026</v>
      </c>
      <c r="C3" s="414"/>
      <c r="D3" s="414"/>
      <c r="E3" s="414"/>
    </row>
    <row r="4" spans="2:7" ht="15">
      <c r="B4" s="61"/>
      <c r="C4" s="61"/>
      <c r="D4" s="216"/>
      <c r="E4" s="216"/>
    </row>
    <row r="5" spans="2:7" ht="14.25">
      <c r="B5" s="415" t="s">
        <v>1</v>
      </c>
      <c r="C5" s="415"/>
      <c r="D5" s="415"/>
      <c r="E5" s="415"/>
    </row>
    <row r="6" spans="2:7" ht="14.25">
      <c r="B6" s="416" t="s">
        <v>86</v>
      </c>
      <c r="C6" s="416"/>
      <c r="D6" s="416"/>
      <c r="E6" s="416"/>
    </row>
    <row r="7" spans="2:7" ht="14.25">
      <c r="B7" s="63"/>
      <c r="C7" s="63"/>
      <c r="D7" s="217"/>
      <c r="E7" s="217"/>
    </row>
    <row r="8" spans="2:7" ht="13.5">
      <c r="B8" s="408" t="s">
        <v>18</v>
      </c>
      <c r="C8" s="409"/>
      <c r="D8" s="409"/>
      <c r="E8" s="409"/>
    </row>
    <row r="9" spans="2:7" ht="16.5" thickBot="1">
      <c r="B9" s="410" t="s">
        <v>99</v>
      </c>
      <c r="C9" s="410"/>
      <c r="D9" s="410"/>
      <c r="E9" s="410"/>
    </row>
    <row r="10" spans="2:7" ht="13.5" thickBot="1">
      <c r="B10" s="62"/>
      <c r="C10" s="58" t="s">
        <v>2</v>
      </c>
      <c r="D10" s="278" t="str">
        <f>'Fundusz Gwarantowany'!$D$10</f>
        <v>30-06-2025</v>
      </c>
      <c r="E10" s="279" t="str">
        <f>'Fundusz Gwarantowany'!$E$10</f>
        <v>30-06-2026</v>
      </c>
    </row>
    <row r="11" spans="2:7">
      <c r="B11" s="64" t="s">
        <v>3</v>
      </c>
      <c r="C11" s="20" t="s">
        <v>105</v>
      </c>
      <c r="D11" s="280">
        <v>25100308.349999998</v>
      </c>
      <c r="E11" s="221">
        <f>SUM(E12:E14,E16)</f>
        <v>28923253.059999999</v>
      </c>
    </row>
    <row r="12" spans="2:7">
      <c r="B12" s="97" t="s">
        <v>4</v>
      </c>
      <c r="C12" s="124" t="s">
        <v>5</v>
      </c>
      <c r="D12" s="281">
        <v>25097525.789999999</v>
      </c>
      <c r="E12" s="282">
        <v>28898246.739999998</v>
      </c>
    </row>
    <row r="13" spans="2:7">
      <c r="B13" s="97" t="s">
        <v>6</v>
      </c>
      <c r="C13" s="124" t="s">
        <v>7</v>
      </c>
      <c r="D13" s="281">
        <v>737.04</v>
      </c>
      <c r="E13" s="282">
        <v>757.05</v>
      </c>
    </row>
    <row r="14" spans="2:7">
      <c r="B14" s="97" t="s">
        <v>8</v>
      </c>
      <c r="C14" s="124" t="s">
        <v>10</v>
      </c>
      <c r="D14" s="281">
        <v>2045.52</v>
      </c>
      <c r="E14" s="282">
        <v>24249.269999999997</v>
      </c>
    </row>
    <row r="15" spans="2:7">
      <c r="B15" s="97" t="s">
        <v>102</v>
      </c>
      <c r="C15" s="124" t="s">
        <v>11</v>
      </c>
      <c r="D15" s="281">
        <v>2045.52</v>
      </c>
      <c r="E15" s="282">
        <v>24249.269999999997</v>
      </c>
    </row>
    <row r="16" spans="2:7">
      <c r="B16" s="100" t="s">
        <v>103</v>
      </c>
      <c r="C16" s="125" t="s">
        <v>12</v>
      </c>
      <c r="D16" s="283">
        <v>0</v>
      </c>
      <c r="E16" s="284">
        <v>0</v>
      </c>
    </row>
    <row r="17" spans="2:6">
      <c r="B17" s="6" t="s">
        <v>13</v>
      </c>
      <c r="C17" s="117" t="s">
        <v>65</v>
      </c>
      <c r="D17" s="285">
        <v>56161.31</v>
      </c>
      <c r="E17" s="286">
        <f>SUM(E18:E20)</f>
        <v>54082.84</v>
      </c>
    </row>
    <row r="18" spans="2:6">
      <c r="B18" s="97" t="s">
        <v>4</v>
      </c>
      <c r="C18" s="124" t="s">
        <v>11</v>
      </c>
      <c r="D18" s="283">
        <v>56161.31</v>
      </c>
      <c r="E18" s="284">
        <v>54082.84</v>
      </c>
    </row>
    <row r="19" spans="2:6">
      <c r="B19" s="97" t="s">
        <v>6</v>
      </c>
      <c r="C19" s="124" t="s">
        <v>104</v>
      </c>
      <c r="D19" s="281">
        <v>0</v>
      </c>
      <c r="E19" s="282">
        <v>0</v>
      </c>
    </row>
    <row r="20" spans="2:6" ht="13.5" thickBot="1">
      <c r="B20" s="102" t="s">
        <v>8</v>
      </c>
      <c r="C20" s="103" t="s">
        <v>14</v>
      </c>
      <c r="D20" s="287">
        <v>0</v>
      </c>
      <c r="E20" s="288">
        <v>0</v>
      </c>
    </row>
    <row r="21" spans="2:6" ht="13.5" thickBot="1">
      <c r="B21" s="427" t="s">
        <v>106</v>
      </c>
      <c r="C21" s="428"/>
      <c r="D21" s="289">
        <v>25044147.039999999</v>
      </c>
      <c r="E21" s="246">
        <f>E11-E17</f>
        <v>28869170.219999999</v>
      </c>
      <c r="F21" s="59"/>
    </row>
    <row r="22" spans="2:6">
      <c r="B22" s="2"/>
      <c r="C22" s="5"/>
      <c r="D22" s="232"/>
      <c r="E22" s="295"/>
    </row>
    <row r="23" spans="2:6" ht="13.5">
      <c r="B23" s="408" t="s">
        <v>100</v>
      </c>
      <c r="C23" s="431"/>
      <c r="D23" s="431"/>
      <c r="E23" s="431"/>
    </row>
    <row r="24" spans="2:6" ht="14.1" customHeight="1" thickBot="1">
      <c r="B24" s="410" t="s">
        <v>101</v>
      </c>
      <c r="C24" s="432"/>
      <c r="D24" s="432"/>
      <c r="E24" s="432"/>
    </row>
    <row r="25" spans="2:6" ht="13.5" thickBot="1">
      <c r="B25" s="62"/>
      <c r="C25" s="104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6">
      <c r="B26" s="67" t="s">
        <v>15</v>
      </c>
      <c r="C26" s="68" t="s">
        <v>16</v>
      </c>
      <c r="D26" s="234">
        <v>22237084.280000001</v>
      </c>
      <c r="E26" s="235">
        <v>26635444.560000002</v>
      </c>
    </row>
    <row r="27" spans="2:6">
      <c r="B27" s="6" t="s">
        <v>17</v>
      </c>
      <c r="C27" s="7" t="s">
        <v>107</v>
      </c>
      <c r="D27" s="236">
        <v>-846417.80999999994</v>
      </c>
      <c r="E27" s="237">
        <v>-839250.85</v>
      </c>
      <c r="F27" s="57"/>
    </row>
    <row r="28" spans="2:6">
      <c r="B28" s="6" t="s">
        <v>18</v>
      </c>
      <c r="C28" s="7" t="s">
        <v>19</v>
      </c>
      <c r="D28" s="236">
        <v>999730.53000000014</v>
      </c>
      <c r="E28" s="238">
        <v>1066459.75</v>
      </c>
      <c r="F28" s="57"/>
    </row>
    <row r="29" spans="2:6">
      <c r="B29" s="105" t="s">
        <v>4</v>
      </c>
      <c r="C29" s="98" t="s">
        <v>20</v>
      </c>
      <c r="D29" s="239">
        <v>994446.98</v>
      </c>
      <c r="E29" s="240">
        <v>1005015.34</v>
      </c>
      <c r="F29" s="57"/>
    </row>
    <row r="30" spans="2:6">
      <c r="B30" s="105" t="s">
        <v>6</v>
      </c>
      <c r="C30" s="98" t="s">
        <v>21</v>
      </c>
      <c r="D30" s="239">
        <v>0</v>
      </c>
      <c r="E30" s="240">
        <v>0</v>
      </c>
      <c r="F30" s="57"/>
    </row>
    <row r="31" spans="2:6">
      <c r="B31" s="105" t="s">
        <v>8</v>
      </c>
      <c r="C31" s="98" t="s">
        <v>22</v>
      </c>
      <c r="D31" s="239">
        <v>5283.55</v>
      </c>
      <c r="E31" s="240">
        <v>61444.409999999996</v>
      </c>
      <c r="F31" s="57"/>
    </row>
    <row r="32" spans="2:6">
      <c r="B32" s="65" t="s">
        <v>23</v>
      </c>
      <c r="C32" s="8" t="s">
        <v>24</v>
      </c>
      <c r="D32" s="236">
        <v>1846148.34</v>
      </c>
      <c r="E32" s="238">
        <v>1905710.6</v>
      </c>
      <c r="F32" s="57"/>
    </row>
    <row r="33" spans="2:6">
      <c r="B33" s="105" t="s">
        <v>4</v>
      </c>
      <c r="C33" s="98" t="s">
        <v>25</v>
      </c>
      <c r="D33" s="239">
        <v>1425518.81</v>
      </c>
      <c r="E33" s="240">
        <v>1555260.69</v>
      </c>
      <c r="F33" s="57"/>
    </row>
    <row r="34" spans="2:6">
      <c r="B34" s="105" t="s">
        <v>6</v>
      </c>
      <c r="C34" s="98" t="s">
        <v>26</v>
      </c>
      <c r="D34" s="239">
        <v>14139.45</v>
      </c>
      <c r="E34" s="240">
        <v>34820.949999999997</v>
      </c>
      <c r="F34" s="57"/>
    </row>
    <row r="35" spans="2:6">
      <c r="B35" s="105" t="s">
        <v>8</v>
      </c>
      <c r="C35" s="98" t="s">
        <v>27</v>
      </c>
      <c r="D35" s="239">
        <v>223885.73</v>
      </c>
      <c r="E35" s="240">
        <v>219775.51</v>
      </c>
      <c r="F35" s="57"/>
    </row>
    <row r="36" spans="2:6">
      <c r="B36" s="105" t="s">
        <v>9</v>
      </c>
      <c r="C36" s="98" t="s">
        <v>28</v>
      </c>
      <c r="D36" s="239">
        <v>0</v>
      </c>
      <c r="E36" s="240">
        <v>0</v>
      </c>
      <c r="F36" s="57"/>
    </row>
    <row r="37" spans="2:6" ht="25.5">
      <c r="B37" s="105" t="s">
        <v>29</v>
      </c>
      <c r="C37" s="98" t="s">
        <v>30</v>
      </c>
      <c r="D37" s="239">
        <v>0</v>
      </c>
      <c r="E37" s="240">
        <v>0</v>
      </c>
      <c r="F37" s="57"/>
    </row>
    <row r="38" spans="2:6">
      <c r="B38" s="105" t="s">
        <v>31</v>
      </c>
      <c r="C38" s="98" t="s">
        <v>32</v>
      </c>
      <c r="D38" s="239">
        <v>0</v>
      </c>
      <c r="E38" s="240">
        <v>0</v>
      </c>
      <c r="F38" s="57"/>
    </row>
    <row r="39" spans="2:6">
      <c r="B39" s="106" t="s">
        <v>33</v>
      </c>
      <c r="C39" s="107" t="s">
        <v>34</v>
      </c>
      <c r="D39" s="241">
        <v>182604.35</v>
      </c>
      <c r="E39" s="242">
        <v>95853.45</v>
      </c>
      <c r="F39" s="57"/>
    </row>
    <row r="40" spans="2:6" ht="13.5" thickBot="1">
      <c r="B40" s="69" t="s">
        <v>35</v>
      </c>
      <c r="C40" s="70" t="s">
        <v>36</v>
      </c>
      <c r="D40" s="243">
        <v>3653480.57</v>
      </c>
      <c r="E40" s="244">
        <v>3072976.5100000002</v>
      </c>
    </row>
    <row r="41" spans="2:6" ht="13.5" thickBot="1">
      <c r="B41" s="71" t="s">
        <v>37</v>
      </c>
      <c r="C41" s="72" t="s">
        <v>38</v>
      </c>
      <c r="D41" s="245">
        <v>25044147.040000003</v>
      </c>
      <c r="E41" s="246">
        <f>SUM(E26,E27,E40)</f>
        <v>28869170.220000003</v>
      </c>
      <c r="F41" s="59"/>
    </row>
    <row r="42" spans="2:6">
      <c r="B42" s="66"/>
      <c r="C42" s="66"/>
      <c r="D42" s="247"/>
      <c r="E42" s="247"/>
      <c r="F42" s="59"/>
    </row>
    <row r="43" spans="2:6" ht="13.5">
      <c r="B43" s="408" t="s">
        <v>60</v>
      </c>
      <c r="C43" s="421"/>
      <c r="D43" s="421"/>
      <c r="E43" s="421"/>
    </row>
    <row r="44" spans="2:6" ht="14.25" thickBot="1">
      <c r="B44" s="410" t="s">
        <v>117</v>
      </c>
      <c r="C44" s="422"/>
      <c r="D44" s="422"/>
      <c r="E44" s="422"/>
    </row>
    <row r="45" spans="2:6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</row>
    <row r="46" spans="2:6">
      <c r="B46" s="166" t="s">
        <v>18</v>
      </c>
      <c r="C46" s="167" t="s">
        <v>108</v>
      </c>
      <c r="D46" s="248"/>
      <c r="E46" s="249"/>
    </row>
    <row r="47" spans="2:6">
      <c r="B47" s="144" t="s">
        <v>4</v>
      </c>
      <c r="C47" s="128" t="s">
        <v>40</v>
      </c>
      <c r="D47" s="250">
        <v>1415563.3413370934</v>
      </c>
      <c r="E47" s="251">
        <v>1351017.4659820802</v>
      </c>
    </row>
    <row r="48" spans="2:6">
      <c r="B48" s="145" t="s">
        <v>6</v>
      </c>
      <c r="C48" s="142" t="s">
        <v>41</v>
      </c>
      <c r="D48" s="250">
        <v>1366473.7546667648</v>
      </c>
      <c r="E48" s="252">
        <v>1310898.9993334494</v>
      </c>
    </row>
    <row r="49" spans="2:5">
      <c r="B49" s="146" t="s">
        <v>23</v>
      </c>
      <c r="C49" s="147" t="s">
        <v>109</v>
      </c>
      <c r="D49" s="253"/>
      <c r="E49" s="254"/>
    </row>
    <row r="50" spans="2:5">
      <c r="B50" s="144" t="s">
        <v>4</v>
      </c>
      <c r="C50" s="128" t="s">
        <v>40</v>
      </c>
      <c r="D50" s="250">
        <v>15.709000000000001</v>
      </c>
      <c r="E50" s="255">
        <v>19.7151</v>
      </c>
    </row>
    <row r="51" spans="2:5">
      <c r="B51" s="144" t="s">
        <v>6</v>
      </c>
      <c r="C51" s="128" t="s">
        <v>110</v>
      </c>
      <c r="D51" s="250">
        <v>15.665000000000001</v>
      </c>
      <c r="E51" s="255">
        <v>19.3721</v>
      </c>
    </row>
    <row r="52" spans="2:5">
      <c r="B52" s="144" t="s">
        <v>8</v>
      </c>
      <c r="C52" s="128" t="s">
        <v>111</v>
      </c>
      <c r="D52" s="250">
        <v>18.597000000000001</v>
      </c>
      <c r="E52" s="255">
        <v>22.729500000000002</v>
      </c>
    </row>
    <row r="53" spans="2:5" ht="13.5" thickBot="1">
      <c r="B53" s="148" t="s">
        <v>9</v>
      </c>
      <c r="C53" s="149" t="s">
        <v>41</v>
      </c>
      <c r="D53" s="256">
        <v>18.3276</v>
      </c>
      <c r="E53" s="257">
        <v>22.022400000000001</v>
      </c>
    </row>
    <row r="54" spans="2:5">
      <c r="B54" s="170"/>
      <c r="C54" s="171"/>
      <c r="D54" s="258"/>
      <c r="E54" s="258"/>
    </row>
    <row r="55" spans="2:5" ht="13.5">
      <c r="B55" s="429" t="s">
        <v>62</v>
      </c>
      <c r="C55" s="421"/>
      <c r="D55" s="421"/>
      <c r="E55" s="421"/>
    </row>
    <row r="56" spans="2:5" ht="14.25" thickBot="1">
      <c r="B56" s="430" t="s">
        <v>112</v>
      </c>
      <c r="C56" s="422"/>
      <c r="D56" s="422"/>
      <c r="E56" s="422"/>
    </row>
    <row r="57" spans="2:5" ht="23.25" thickBot="1">
      <c r="B57" s="412" t="s">
        <v>42</v>
      </c>
      <c r="C57" s="413"/>
      <c r="D57" s="290" t="s">
        <v>118</v>
      </c>
      <c r="E57" s="291" t="s">
        <v>113</v>
      </c>
    </row>
    <row r="58" spans="2:5">
      <c r="B58" s="152" t="s">
        <v>18</v>
      </c>
      <c r="C58" s="153" t="s">
        <v>43</v>
      </c>
      <c r="D58" s="261">
        <f>SUM(D59:D70)</f>
        <v>28898246.739999998</v>
      </c>
      <c r="E58" s="262">
        <f>D58/E21</f>
        <v>1.001007182394867</v>
      </c>
    </row>
    <row r="59" spans="2:5" ht="25.5">
      <c r="B59" s="172" t="s">
        <v>4</v>
      </c>
      <c r="C59" s="142" t="s">
        <v>44</v>
      </c>
      <c r="D59" s="263">
        <v>0</v>
      </c>
      <c r="E59" s="264">
        <v>0</v>
      </c>
    </row>
    <row r="60" spans="2:5" ht="25.5">
      <c r="B60" s="173" t="s">
        <v>6</v>
      </c>
      <c r="C60" s="128" t="s">
        <v>45</v>
      </c>
      <c r="D60" s="265">
        <v>0</v>
      </c>
      <c r="E60" s="266">
        <v>0</v>
      </c>
    </row>
    <row r="61" spans="2:5">
      <c r="B61" s="173" t="s">
        <v>8</v>
      </c>
      <c r="C61" s="128" t="s">
        <v>46</v>
      </c>
      <c r="D61" s="265">
        <v>0</v>
      </c>
      <c r="E61" s="266">
        <v>0</v>
      </c>
    </row>
    <row r="62" spans="2:5">
      <c r="B62" s="173" t="s">
        <v>9</v>
      </c>
      <c r="C62" s="128" t="s">
        <v>47</v>
      </c>
      <c r="D62" s="265">
        <v>0</v>
      </c>
      <c r="E62" s="266">
        <v>0</v>
      </c>
    </row>
    <row r="63" spans="2:5">
      <c r="B63" s="173" t="s">
        <v>29</v>
      </c>
      <c r="C63" s="128" t="s">
        <v>48</v>
      </c>
      <c r="D63" s="265">
        <v>0</v>
      </c>
      <c r="E63" s="266">
        <v>0</v>
      </c>
    </row>
    <row r="64" spans="2:5">
      <c r="B64" s="172" t="s">
        <v>31</v>
      </c>
      <c r="C64" s="142" t="s">
        <v>49</v>
      </c>
      <c r="D64" s="292">
        <v>28307057.329999998</v>
      </c>
      <c r="E64" s="264">
        <f>D64/E21</f>
        <v>0.98052895577821009</v>
      </c>
    </row>
    <row r="65" spans="2:5">
      <c r="B65" s="172" t="s">
        <v>33</v>
      </c>
      <c r="C65" s="142" t="s">
        <v>114</v>
      </c>
      <c r="D65" s="263">
        <v>0</v>
      </c>
      <c r="E65" s="264">
        <v>0</v>
      </c>
    </row>
    <row r="66" spans="2:5">
      <c r="B66" s="172" t="s">
        <v>50</v>
      </c>
      <c r="C66" s="142" t="s">
        <v>51</v>
      </c>
      <c r="D66" s="263">
        <v>0</v>
      </c>
      <c r="E66" s="264">
        <v>0</v>
      </c>
    </row>
    <row r="67" spans="2:5">
      <c r="B67" s="173" t="s">
        <v>52</v>
      </c>
      <c r="C67" s="128" t="s">
        <v>53</v>
      </c>
      <c r="D67" s="265">
        <v>0</v>
      </c>
      <c r="E67" s="266">
        <v>0</v>
      </c>
    </row>
    <row r="68" spans="2:5">
      <c r="B68" s="173" t="s">
        <v>54</v>
      </c>
      <c r="C68" s="128" t="s">
        <v>55</v>
      </c>
      <c r="D68" s="265">
        <v>0</v>
      </c>
      <c r="E68" s="266">
        <v>0</v>
      </c>
    </row>
    <row r="69" spans="2:5">
      <c r="B69" s="173" t="s">
        <v>56</v>
      </c>
      <c r="C69" s="128" t="s">
        <v>57</v>
      </c>
      <c r="D69" s="293">
        <v>591189.41</v>
      </c>
      <c r="E69" s="266">
        <f>D69/E21</f>
        <v>2.0478226616656808E-2</v>
      </c>
    </row>
    <row r="70" spans="2:5">
      <c r="B70" s="174" t="s">
        <v>58</v>
      </c>
      <c r="C70" s="175" t="s">
        <v>59</v>
      </c>
      <c r="D70" s="268">
        <v>0</v>
      </c>
      <c r="E70" s="269">
        <v>0</v>
      </c>
    </row>
    <row r="71" spans="2:5">
      <c r="B71" s="146" t="s">
        <v>23</v>
      </c>
      <c r="C71" s="134" t="s">
        <v>61</v>
      </c>
      <c r="D71" s="270">
        <f>E13</f>
        <v>757.05</v>
      </c>
      <c r="E71" s="271">
        <f>D71/E21</f>
        <v>2.6223476263115123E-5</v>
      </c>
    </row>
    <row r="72" spans="2:5">
      <c r="B72" s="160" t="s">
        <v>60</v>
      </c>
      <c r="C72" s="161" t="s">
        <v>63</v>
      </c>
      <c r="D72" s="272">
        <f>E14</f>
        <v>24249.269999999997</v>
      </c>
      <c r="E72" s="273">
        <f>D72/E21</f>
        <v>8.3997114621606184E-4</v>
      </c>
    </row>
    <row r="73" spans="2:5">
      <c r="B73" s="162" t="s">
        <v>62</v>
      </c>
      <c r="C73" s="163" t="s">
        <v>65</v>
      </c>
      <c r="D73" s="274">
        <f>E17</f>
        <v>54082.84</v>
      </c>
      <c r="E73" s="275">
        <f>D73/E21</f>
        <v>1.8733770173460843E-3</v>
      </c>
    </row>
    <row r="74" spans="2:5">
      <c r="B74" s="146" t="s">
        <v>64</v>
      </c>
      <c r="C74" s="134" t="s">
        <v>66</v>
      </c>
      <c r="D74" s="270">
        <f>D58+D71+D72-D73</f>
        <v>28869170.219999999</v>
      </c>
      <c r="E74" s="271">
        <f>E58+E71+E72-E73</f>
        <v>1.0000000000000002</v>
      </c>
    </row>
    <row r="75" spans="2:5">
      <c r="B75" s="173" t="s">
        <v>4</v>
      </c>
      <c r="C75" s="128" t="s">
        <v>67</v>
      </c>
      <c r="D75" s="265">
        <f>D74</f>
        <v>28869170.219999999</v>
      </c>
      <c r="E75" s="266">
        <f>E74</f>
        <v>1.0000000000000002</v>
      </c>
    </row>
    <row r="76" spans="2:5">
      <c r="B76" s="173" t="s">
        <v>6</v>
      </c>
      <c r="C76" s="128" t="s">
        <v>115</v>
      </c>
      <c r="D76" s="265">
        <v>0</v>
      </c>
      <c r="E76" s="266">
        <v>0</v>
      </c>
    </row>
    <row r="77" spans="2:5" ht="13.5" thickBot="1">
      <c r="B77" s="176" t="s">
        <v>8</v>
      </c>
      <c r="C77" s="149" t="s">
        <v>116</v>
      </c>
      <c r="D77" s="276">
        <v>0</v>
      </c>
      <c r="E77" s="277">
        <v>0</v>
      </c>
    </row>
    <row r="78" spans="2:5">
      <c r="B78" s="1"/>
      <c r="C78" s="1"/>
      <c r="D78" s="215"/>
      <c r="E78" s="215"/>
    </row>
    <row r="79" spans="2:5">
      <c r="B79" s="1"/>
      <c r="C79" s="1"/>
      <c r="D79" s="215"/>
      <c r="E79" s="215"/>
    </row>
    <row r="80" spans="2:5">
      <c r="B80" s="1"/>
      <c r="C80" s="1"/>
      <c r="D80" s="215"/>
      <c r="E80" s="215"/>
    </row>
    <row r="81" spans="2:5">
      <c r="B81" s="1"/>
      <c r="C81" s="1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1" type="noConversion"/>
  <pageMargins left="0.55118110236220474" right="0.74803149606299213" top="0.51181102362204722" bottom="0.47244094488188981" header="0.51181102362204722" footer="0.51181102362204722"/>
  <pageSetup paperSize="9" scale="70" orientation="portrait" r:id="rId1"/>
  <headerFooter alignWithMargins="0">
    <oddHeader>&amp;C&amp;"Calibri"&amp;10&amp;K000000Confidential&amp;1#</oddHeader>
  </headerFooter>
  <customProperties>
    <customPr name="_pios_id" r:id="rId2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1"/>
  <dimension ref="A1:G81"/>
  <sheetViews>
    <sheetView zoomScale="75" zoomScaleNormal="75" workbookViewId="0">
      <selection activeCell="F38" sqref="F38"/>
    </sheetView>
  </sheetViews>
  <sheetFormatPr defaultRowHeight="12.75"/>
  <cols>
    <col min="1" max="1" width="9.140625" style="18"/>
    <col min="2" max="2" width="4.42578125" style="18" bestFit="1" customWidth="1"/>
    <col min="3" max="3" width="77.7109375" style="18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2.42578125" customWidth="1"/>
  </cols>
  <sheetData>
    <row r="1" spans="2:7">
      <c r="B1" s="1"/>
      <c r="C1" s="1"/>
      <c r="D1" s="215"/>
      <c r="E1" s="215"/>
    </row>
    <row r="2" spans="2:7" ht="15.75">
      <c r="B2" s="414" t="s">
        <v>0</v>
      </c>
      <c r="C2" s="414"/>
      <c r="D2" s="414"/>
      <c r="E2" s="414"/>
      <c r="G2" s="57"/>
    </row>
    <row r="3" spans="2:7" ht="15.75">
      <c r="B3" s="414" t="str">
        <f>'Fundusz Gwarantowany'!$B$3</f>
        <v>SPORZĄDZONE NA DZIEŃ 30-06-2026</v>
      </c>
      <c r="C3" s="414"/>
      <c r="D3" s="414"/>
      <c r="E3" s="414"/>
    </row>
    <row r="4" spans="2:7" ht="15">
      <c r="B4" s="61"/>
      <c r="C4" s="61"/>
      <c r="D4" s="216"/>
      <c r="E4" s="216"/>
    </row>
    <row r="5" spans="2:7" ht="14.25">
      <c r="B5" s="415" t="s">
        <v>1</v>
      </c>
      <c r="C5" s="415"/>
      <c r="D5" s="415"/>
      <c r="E5" s="415"/>
    </row>
    <row r="6" spans="2:7" ht="14.25">
      <c r="B6" s="416" t="s">
        <v>97</v>
      </c>
      <c r="C6" s="416"/>
      <c r="D6" s="416"/>
      <c r="E6" s="416"/>
    </row>
    <row r="7" spans="2:7" ht="14.25">
      <c r="B7" s="63"/>
      <c r="C7" s="63"/>
      <c r="D7" s="217"/>
      <c r="E7" s="217"/>
    </row>
    <row r="8" spans="2:7" ht="13.5">
      <c r="B8" s="408" t="s">
        <v>18</v>
      </c>
      <c r="C8" s="409"/>
      <c r="D8" s="409"/>
      <c r="E8" s="409"/>
    </row>
    <row r="9" spans="2:7" ht="16.5" thickBot="1">
      <c r="B9" s="410" t="s">
        <v>99</v>
      </c>
      <c r="C9" s="410"/>
      <c r="D9" s="410"/>
      <c r="E9" s="410"/>
    </row>
    <row r="10" spans="2:7" ht="13.5" thickBot="1">
      <c r="B10" s="62"/>
      <c r="C10" s="58" t="s">
        <v>2</v>
      </c>
      <c r="D10" s="278" t="str">
        <f>'Fundusz Gwarantowany'!$D$10</f>
        <v>30-06-2025</v>
      </c>
      <c r="E10" s="279" t="str">
        <f>'Fundusz Gwarantowany'!$E$10</f>
        <v>30-06-2026</v>
      </c>
    </row>
    <row r="11" spans="2:7">
      <c r="B11" s="64" t="s">
        <v>3</v>
      </c>
      <c r="C11" s="20" t="s">
        <v>105</v>
      </c>
      <c r="D11" s="280">
        <v>842072.38</v>
      </c>
      <c r="E11" s="221">
        <f>SUM(E12:E14,E16)</f>
        <v>988595.08</v>
      </c>
    </row>
    <row r="12" spans="2:7">
      <c r="B12" s="97" t="s">
        <v>4</v>
      </c>
      <c r="C12" s="124" t="s">
        <v>5</v>
      </c>
      <c r="D12" s="281">
        <v>840829.49</v>
      </c>
      <c r="E12" s="282">
        <v>988078.51</v>
      </c>
    </row>
    <row r="13" spans="2:7">
      <c r="B13" s="97" t="s">
        <v>6</v>
      </c>
      <c r="C13" s="124" t="s">
        <v>7</v>
      </c>
      <c r="D13" s="281">
        <v>51.56</v>
      </c>
      <c r="E13" s="282">
        <v>30.84</v>
      </c>
    </row>
    <row r="14" spans="2:7">
      <c r="B14" s="97" t="s">
        <v>8</v>
      </c>
      <c r="C14" s="124" t="s">
        <v>10</v>
      </c>
      <c r="D14" s="281">
        <v>1191.33</v>
      </c>
      <c r="E14" s="282">
        <v>485.73</v>
      </c>
    </row>
    <row r="15" spans="2:7">
      <c r="B15" s="97" t="s">
        <v>102</v>
      </c>
      <c r="C15" s="124" t="s">
        <v>11</v>
      </c>
      <c r="D15" s="281">
        <v>1191.33</v>
      </c>
      <c r="E15" s="282">
        <v>485.73</v>
      </c>
    </row>
    <row r="16" spans="2:7">
      <c r="B16" s="100" t="s">
        <v>103</v>
      </c>
      <c r="C16" s="125" t="s">
        <v>12</v>
      </c>
      <c r="D16" s="283">
        <v>0</v>
      </c>
      <c r="E16" s="284">
        <v>0</v>
      </c>
    </row>
    <row r="17" spans="2:6">
      <c r="B17" s="6" t="s">
        <v>13</v>
      </c>
      <c r="C17" s="117" t="s">
        <v>65</v>
      </c>
      <c r="D17" s="285">
        <v>1540.39</v>
      </c>
      <c r="E17" s="286">
        <f>SUM(E18:E20)</f>
        <v>1861.06</v>
      </c>
    </row>
    <row r="18" spans="2:6">
      <c r="B18" s="97" t="s">
        <v>4</v>
      </c>
      <c r="C18" s="124" t="s">
        <v>11</v>
      </c>
      <c r="D18" s="283">
        <v>1540.39</v>
      </c>
      <c r="E18" s="284">
        <v>1861.06</v>
      </c>
    </row>
    <row r="19" spans="2:6">
      <c r="B19" s="97" t="s">
        <v>6</v>
      </c>
      <c r="C19" s="124" t="s">
        <v>104</v>
      </c>
      <c r="D19" s="281">
        <v>0</v>
      </c>
      <c r="E19" s="282">
        <v>0</v>
      </c>
    </row>
    <row r="20" spans="2:6" ht="13.5" thickBot="1">
      <c r="B20" s="102" t="s">
        <v>8</v>
      </c>
      <c r="C20" s="103" t="s">
        <v>14</v>
      </c>
      <c r="D20" s="287">
        <v>0</v>
      </c>
      <c r="E20" s="288">
        <v>0</v>
      </c>
    </row>
    <row r="21" spans="2:6" ht="13.5" thickBot="1">
      <c r="B21" s="427" t="s">
        <v>106</v>
      </c>
      <c r="C21" s="428"/>
      <c r="D21" s="289">
        <v>840531.99</v>
      </c>
      <c r="E21" s="246">
        <f>E11-E17</f>
        <v>986734.0199999999</v>
      </c>
      <c r="F21" s="59"/>
    </row>
    <row r="22" spans="2:6">
      <c r="B22" s="2"/>
      <c r="C22" s="5"/>
      <c r="D22" s="232"/>
      <c r="E22" s="233"/>
    </row>
    <row r="23" spans="2:6" ht="13.5">
      <c r="B23" s="408" t="s">
        <v>100</v>
      </c>
      <c r="C23" s="419"/>
      <c r="D23" s="419"/>
      <c r="E23" s="419"/>
    </row>
    <row r="24" spans="2:6" ht="14.25" thickBot="1">
      <c r="B24" s="410" t="s">
        <v>101</v>
      </c>
      <c r="C24" s="420"/>
      <c r="D24" s="420"/>
      <c r="E24" s="420"/>
    </row>
    <row r="25" spans="2:6" ht="13.5" thickBot="1">
      <c r="B25" s="62"/>
      <c r="C25" s="104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6">
      <c r="B26" s="67" t="s">
        <v>15</v>
      </c>
      <c r="C26" s="68" t="s">
        <v>16</v>
      </c>
      <c r="D26" s="234">
        <v>842547.70000000007</v>
      </c>
      <c r="E26" s="235">
        <v>893752.94999999984</v>
      </c>
    </row>
    <row r="27" spans="2:6">
      <c r="B27" s="6" t="s">
        <v>17</v>
      </c>
      <c r="C27" s="7" t="s">
        <v>107</v>
      </c>
      <c r="D27" s="236">
        <v>2549</v>
      </c>
      <c r="E27" s="237">
        <v>6080.6799999999994</v>
      </c>
      <c r="F27" s="57"/>
    </row>
    <row r="28" spans="2:6">
      <c r="B28" s="6" t="s">
        <v>18</v>
      </c>
      <c r="C28" s="7" t="s">
        <v>19</v>
      </c>
      <c r="D28" s="236">
        <v>43923.51</v>
      </c>
      <c r="E28" s="238">
        <v>38921.49</v>
      </c>
      <c r="F28" s="57"/>
    </row>
    <row r="29" spans="2:6">
      <c r="B29" s="105" t="s">
        <v>4</v>
      </c>
      <c r="C29" s="98" t="s">
        <v>20</v>
      </c>
      <c r="D29" s="239">
        <v>43923.43</v>
      </c>
      <c r="E29" s="240">
        <v>38921.42</v>
      </c>
      <c r="F29" s="57"/>
    </row>
    <row r="30" spans="2:6">
      <c r="B30" s="105" t="s">
        <v>6</v>
      </c>
      <c r="C30" s="98" t="s">
        <v>21</v>
      </c>
      <c r="D30" s="239">
        <v>0</v>
      </c>
      <c r="E30" s="240">
        <v>0</v>
      </c>
      <c r="F30" s="57"/>
    </row>
    <row r="31" spans="2:6">
      <c r="B31" s="105" t="s">
        <v>8</v>
      </c>
      <c r="C31" s="98" t="s">
        <v>22</v>
      </c>
      <c r="D31" s="239">
        <v>0.08</v>
      </c>
      <c r="E31" s="240">
        <v>7.0000000000000007E-2</v>
      </c>
      <c r="F31" s="57"/>
    </row>
    <row r="32" spans="2:6">
      <c r="B32" s="65" t="s">
        <v>23</v>
      </c>
      <c r="C32" s="8" t="s">
        <v>24</v>
      </c>
      <c r="D32" s="236">
        <v>41374.51</v>
      </c>
      <c r="E32" s="238">
        <v>32840.81</v>
      </c>
      <c r="F32" s="57"/>
    </row>
    <row r="33" spans="2:6">
      <c r="B33" s="105" t="s">
        <v>4</v>
      </c>
      <c r="C33" s="98" t="s">
        <v>25</v>
      </c>
      <c r="D33" s="239">
        <v>34033.43</v>
      </c>
      <c r="E33" s="240">
        <v>29247.9</v>
      </c>
      <c r="F33" s="57"/>
    </row>
    <row r="34" spans="2:6">
      <c r="B34" s="105" t="s">
        <v>6</v>
      </c>
      <c r="C34" s="98" t="s">
        <v>26</v>
      </c>
      <c r="D34" s="239">
        <v>0</v>
      </c>
      <c r="E34" s="240">
        <v>0</v>
      </c>
      <c r="F34" s="57"/>
    </row>
    <row r="35" spans="2:6">
      <c r="B35" s="105" t="s">
        <v>8</v>
      </c>
      <c r="C35" s="98" t="s">
        <v>27</v>
      </c>
      <c r="D35" s="239">
        <v>3929.16</v>
      </c>
      <c r="E35" s="240">
        <v>3592.91</v>
      </c>
      <c r="F35" s="57"/>
    </row>
    <row r="36" spans="2:6">
      <c r="B36" s="105" t="s">
        <v>9</v>
      </c>
      <c r="C36" s="98" t="s">
        <v>28</v>
      </c>
      <c r="D36" s="239">
        <v>0</v>
      </c>
      <c r="E36" s="240">
        <v>0</v>
      </c>
      <c r="F36" s="57"/>
    </row>
    <row r="37" spans="2:6" ht="25.5">
      <c r="B37" s="105" t="s">
        <v>29</v>
      </c>
      <c r="C37" s="98" t="s">
        <v>30</v>
      </c>
      <c r="D37" s="239">
        <v>0</v>
      </c>
      <c r="E37" s="240">
        <v>0</v>
      </c>
      <c r="F37" s="57"/>
    </row>
    <row r="38" spans="2:6">
      <c r="B38" s="105" t="s">
        <v>31</v>
      </c>
      <c r="C38" s="98" t="s">
        <v>32</v>
      </c>
      <c r="D38" s="239">
        <v>0</v>
      </c>
      <c r="E38" s="240">
        <v>0</v>
      </c>
      <c r="F38" s="57"/>
    </row>
    <row r="39" spans="2:6">
      <c r="B39" s="106" t="s">
        <v>33</v>
      </c>
      <c r="C39" s="107" t="s">
        <v>34</v>
      </c>
      <c r="D39" s="241">
        <v>3411.92</v>
      </c>
      <c r="E39" s="242">
        <v>0</v>
      </c>
      <c r="F39" s="57"/>
    </row>
    <row r="40" spans="2:6" ht="13.5" thickBot="1">
      <c r="B40" s="69" t="s">
        <v>35</v>
      </c>
      <c r="C40" s="70" t="s">
        <v>36</v>
      </c>
      <c r="D40" s="243">
        <v>-4564.71</v>
      </c>
      <c r="E40" s="244">
        <v>86900.389999999985</v>
      </c>
    </row>
    <row r="41" spans="2:6" ht="13.5" thickBot="1">
      <c r="B41" s="71" t="s">
        <v>37</v>
      </c>
      <c r="C41" s="72" t="s">
        <v>38</v>
      </c>
      <c r="D41" s="245">
        <v>840531.99000000011</v>
      </c>
      <c r="E41" s="246">
        <f>SUM(E26,E27,E40)</f>
        <v>986734.0199999999</v>
      </c>
      <c r="F41" s="59"/>
    </row>
    <row r="42" spans="2:6">
      <c r="B42" s="66"/>
      <c r="C42" s="66"/>
      <c r="D42" s="247"/>
      <c r="E42" s="247"/>
      <c r="F42" s="59"/>
    </row>
    <row r="43" spans="2:6" ht="13.5">
      <c r="B43" s="408" t="s">
        <v>60</v>
      </c>
      <c r="C43" s="421"/>
      <c r="D43" s="421"/>
      <c r="E43" s="421"/>
    </row>
    <row r="44" spans="2:6" ht="14.25" thickBot="1">
      <c r="B44" s="410" t="s">
        <v>117</v>
      </c>
      <c r="C44" s="422"/>
      <c r="D44" s="422"/>
      <c r="E44" s="422"/>
    </row>
    <row r="45" spans="2:6" ht="13.5" thickBot="1">
      <c r="B45" s="62"/>
      <c r="C45" s="19" t="s">
        <v>39</v>
      </c>
      <c r="D45" s="218" t="str">
        <f>'Fundusz Gwarantowany'!$D$45</f>
        <v>30-06-2025</v>
      </c>
      <c r="E45" s="219" t="str">
        <f>'Fundusz Gwarantowany'!$E$45</f>
        <v>30-06-2026</v>
      </c>
    </row>
    <row r="46" spans="2:6">
      <c r="B46" s="10" t="s">
        <v>18</v>
      </c>
      <c r="C46" s="20" t="s">
        <v>108</v>
      </c>
      <c r="D46" s="248"/>
      <c r="E46" s="249"/>
    </row>
    <row r="47" spans="2:6">
      <c r="B47" s="108" t="s">
        <v>4</v>
      </c>
      <c r="C47" s="98" t="s">
        <v>40</v>
      </c>
      <c r="D47" s="250">
        <v>51770.105300000003</v>
      </c>
      <c r="E47" s="251">
        <v>49825.610500000003</v>
      </c>
    </row>
    <row r="48" spans="2:6">
      <c r="B48" s="109" t="s">
        <v>6</v>
      </c>
      <c r="C48" s="107" t="s">
        <v>41</v>
      </c>
      <c r="D48" s="250">
        <v>51916.247600000002</v>
      </c>
      <c r="E48" s="252">
        <v>50161.595500000003</v>
      </c>
    </row>
    <row r="49" spans="2:5">
      <c r="B49" s="86" t="s">
        <v>23</v>
      </c>
      <c r="C49" s="88" t="s">
        <v>109</v>
      </c>
      <c r="D49" s="253"/>
      <c r="E49" s="254"/>
    </row>
    <row r="50" spans="2:5">
      <c r="B50" s="108" t="s">
        <v>4</v>
      </c>
      <c r="C50" s="98" t="s">
        <v>40</v>
      </c>
      <c r="D50" s="250">
        <v>16.274799999999999</v>
      </c>
      <c r="E50" s="255">
        <v>17.9376</v>
      </c>
    </row>
    <row r="51" spans="2:5">
      <c r="B51" s="108" t="s">
        <v>6</v>
      </c>
      <c r="C51" s="98" t="s">
        <v>110</v>
      </c>
      <c r="D51" s="250">
        <v>13.6235</v>
      </c>
      <c r="E51" s="255">
        <v>17.100000000000001</v>
      </c>
    </row>
    <row r="52" spans="2:5">
      <c r="B52" s="108" t="s">
        <v>8</v>
      </c>
      <c r="C52" s="98" t="s">
        <v>111</v>
      </c>
      <c r="D52" s="250">
        <v>16.814600000000002</v>
      </c>
      <c r="E52" s="255">
        <v>19.979700000000001</v>
      </c>
    </row>
    <row r="53" spans="2:5" ht="13.5" thickBot="1">
      <c r="B53" s="110" t="s">
        <v>9</v>
      </c>
      <c r="C53" s="111" t="s">
        <v>41</v>
      </c>
      <c r="D53" s="256">
        <v>16.190200000000001</v>
      </c>
      <c r="E53" s="257">
        <v>19.671100000000003</v>
      </c>
    </row>
    <row r="54" spans="2:5">
      <c r="B54" s="112"/>
      <c r="C54" s="113"/>
      <c r="D54" s="258"/>
      <c r="E54" s="258"/>
    </row>
    <row r="55" spans="2:5" ht="13.5">
      <c r="B55" s="408" t="s">
        <v>62</v>
      </c>
      <c r="C55" s="421"/>
      <c r="D55" s="421"/>
      <c r="E55" s="421"/>
    </row>
    <row r="56" spans="2:5" ht="14.25" thickBot="1">
      <c r="B56" s="410" t="s">
        <v>112</v>
      </c>
      <c r="C56" s="422"/>
      <c r="D56" s="422"/>
      <c r="E56" s="422"/>
    </row>
    <row r="57" spans="2:5" ht="23.25" thickBot="1">
      <c r="B57" s="423" t="s">
        <v>42</v>
      </c>
      <c r="C57" s="424"/>
      <c r="D57" s="290" t="s">
        <v>118</v>
      </c>
      <c r="E57" s="291" t="s">
        <v>113</v>
      </c>
    </row>
    <row r="58" spans="2:5">
      <c r="B58" s="14" t="s">
        <v>18</v>
      </c>
      <c r="C58" s="89" t="s">
        <v>43</v>
      </c>
      <c r="D58" s="261">
        <f>SUM(D59:D70)</f>
        <v>988078.51</v>
      </c>
      <c r="E58" s="262">
        <f>D58/E21</f>
        <v>1.001362565770257</v>
      </c>
    </row>
    <row r="59" spans="2:5" ht="25.5">
      <c r="B59" s="136" t="s">
        <v>4</v>
      </c>
      <c r="C59" s="107" t="s">
        <v>44</v>
      </c>
      <c r="D59" s="263">
        <v>0</v>
      </c>
      <c r="E59" s="264">
        <v>0</v>
      </c>
    </row>
    <row r="60" spans="2:5" ht="25.5">
      <c r="B60" s="137" t="s">
        <v>6</v>
      </c>
      <c r="C60" s="98" t="s">
        <v>45</v>
      </c>
      <c r="D60" s="265">
        <v>0</v>
      </c>
      <c r="E60" s="266">
        <v>0</v>
      </c>
    </row>
    <row r="61" spans="2:5">
      <c r="B61" s="137" t="s">
        <v>8</v>
      </c>
      <c r="C61" s="98" t="s">
        <v>46</v>
      </c>
      <c r="D61" s="265">
        <v>0</v>
      </c>
      <c r="E61" s="266">
        <v>0</v>
      </c>
    </row>
    <row r="62" spans="2:5">
      <c r="B62" s="137" t="s">
        <v>9</v>
      </c>
      <c r="C62" s="98" t="s">
        <v>47</v>
      </c>
      <c r="D62" s="265">
        <v>0</v>
      </c>
      <c r="E62" s="266">
        <v>0</v>
      </c>
    </row>
    <row r="63" spans="2:5">
      <c r="B63" s="137" t="s">
        <v>29</v>
      </c>
      <c r="C63" s="98" t="s">
        <v>48</v>
      </c>
      <c r="D63" s="265">
        <v>0</v>
      </c>
      <c r="E63" s="266">
        <v>0</v>
      </c>
    </row>
    <row r="64" spans="2:5">
      <c r="B64" s="136" t="s">
        <v>31</v>
      </c>
      <c r="C64" s="107" t="s">
        <v>49</v>
      </c>
      <c r="D64" s="292">
        <v>967147.91</v>
      </c>
      <c r="E64" s="264">
        <f>D64/E21</f>
        <v>0.98015056782981913</v>
      </c>
    </row>
    <row r="65" spans="2:5">
      <c r="B65" s="136" t="s">
        <v>33</v>
      </c>
      <c r="C65" s="107" t="s">
        <v>114</v>
      </c>
      <c r="D65" s="263">
        <v>0</v>
      </c>
      <c r="E65" s="264">
        <v>0</v>
      </c>
    </row>
    <row r="66" spans="2:5">
      <c r="B66" s="136" t="s">
        <v>50</v>
      </c>
      <c r="C66" s="107" t="s">
        <v>51</v>
      </c>
      <c r="D66" s="263">
        <v>0</v>
      </c>
      <c r="E66" s="264">
        <v>0</v>
      </c>
    </row>
    <row r="67" spans="2:5">
      <c r="B67" s="137" t="s">
        <v>52</v>
      </c>
      <c r="C67" s="98" t="s">
        <v>53</v>
      </c>
      <c r="D67" s="265">
        <v>0</v>
      </c>
      <c r="E67" s="266">
        <v>0</v>
      </c>
    </row>
    <row r="68" spans="2:5">
      <c r="B68" s="137" t="s">
        <v>54</v>
      </c>
      <c r="C68" s="98" t="s">
        <v>55</v>
      </c>
      <c r="D68" s="265">
        <v>0</v>
      </c>
      <c r="E68" s="266">
        <v>0</v>
      </c>
    </row>
    <row r="69" spans="2:5">
      <c r="B69" s="137" t="s">
        <v>56</v>
      </c>
      <c r="C69" s="98" t="s">
        <v>57</v>
      </c>
      <c r="D69" s="293">
        <v>20930.599999999999</v>
      </c>
      <c r="E69" s="266">
        <f>D69/E21</f>
        <v>2.1211997940437891E-2</v>
      </c>
    </row>
    <row r="70" spans="2:5">
      <c r="B70" s="138" t="s">
        <v>58</v>
      </c>
      <c r="C70" s="122" t="s">
        <v>59</v>
      </c>
      <c r="D70" s="268">
        <v>0</v>
      </c>
      <c r="E70" s="269">
        <v>0</v>
      </c>
    </row>
    <row r="71" spans="2:5">
      <c r="B71" s="86" t="s">
        <v>23</v>
      </c>
      <c r="C71" s="8" t="s">
        <v>61</v>
      </c>
      <c r="D71" s="270">
        <f>E13</f>
        <v>30.84</v>
      </c>
      <c r="E71" s="271">
        <f>D71/E21</f>
        <v>3.1254623206363152E-5</v>
      </c>
    </row>
    <row r="72" spans="2:5">
      <c r="B72" s="84" t="s">
        <v>60</v>
      </c>
      <c r="C72" s="85" t="s">
        <v>63</v>
      </c>
      <c r="D72" s="272">
        <f>E14</f>
        <v>485.73</v>
      </c>
      <c r="E72" s="273">
        <f>D72/E21</f>
        <v>4.9226031550021971E-4</v>
      </c>
    </row>
    <row r="73" spans="2:5">
      <c r="B73" s="16" t="s">
        <v>62</v>
      </c>
      <c r="C73" s="17" t="s">
        <v>65</v>
      </c>
      <c r="D73" s="274">
        <f>E17</f>
        <v>1861.06</v>
      </c>
      <c r="E73" s="275">
        <f>D73/E21</f>
        <v>1.8860807089634956E-3</v>
      </c>
    </row>
    <row r="74" spans="2:5">
      <c r="B74" s="86" t="s">
        <v>64</v>
      </c>
      <c r="C74" s="8" t="s">
        <v>66</v>
      </c>
      <c r="D74" s="270">
        <f>D58+D71+D72-D73</f>
        <v>986734.0199999999</v>
      </c>
      <c r="E74" s="271">
        <f>E58+E71+E72-E73</f>
        <v>1</v>
      </c>
    </row>
    <row r="75" spans="2:5">
      <c r="B75" s="137" t="s">
        <v>4</v>
      </c>
      <c r="C75" s="98" t="s">
        <v>67</v>
      </c>
      <c r="D75" s="265">
        <f>D74</f>
        <v>986734.0199999999</v>
      </c>
      <c r="E75" s="266">
        <f>E74</f>
        <v>1</v>
      </c>
    </row>
    <row r="76" spans="2:5">
      <c r="B76" s="137" t="s">
        <v>6</v>
      </c>
      <c r="C76" s="98" t="s">
        <v>115</v>
      </c>
      <c r="D76" s="265">
        <v>0</v>
      </c>
      <c r="E76" s="266">
        <v>0</v>
      </c>
    </row>
    <row r="77" spans="2:5" ht="13.5" thickBot="1">
      <c r="B77" s="139" t="s">
        <v>8</v>
      </c>
      <c r="C77" s="111" t="s">
        <v>116</v>
      </c>
      <c r="D77" s="276">
        <v>0</v>
      </c>
      <c r="E77" s="277">
        <v>0</v>
      </c>
    </row>
    <row r="78" spans="2:5">
      <c r="B78" s="1"/>
      <c r="C78" s="1"/>
      <c r="D78" s="215"/>
      <c r="E78" s="215"/>
    </row>
    <row r="79" spans="2:5">
      <c r="B79" s="1"/>
      <c r="C79" s="1"/>
      <c r="D79" s="215"/>
      <c r="E79" s="215"/>
    </row>
    <row r="80" spans="2:5">
      <c r="B80" s="1"/>
      <c r="C80" s="1"/>
      <c r="D80" s="215"/>
      <c r="E80" s="215"/>
    </row>
    <row r="81" spans="2:5">
      <c r="B81" s="1"/>
      <c r="C81" s="1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1" type="noConversion"/>
  <pageMargins left="0.52" right="0.75" top="0.6" bottom="0.4" header="0.5" footer="0.5"/>
  <pageSetup paperSize="9" scale="70" orientation="portrait" r:id="rId1"/>
  <headerFooter alignWithMargins="0">
    <oddHeader>&amp;C&amp;"Calibri"&amp;10&amp;K000000Confidential&amp;1#</oddHeader>
  </headerFooter>
  <customProperties>
    <customPr name="_pios_id" r:id="rId2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2">
    <pageSetUpPr fitToPage="1"/>
  </sheetPr>
  <dimension ref="A1:G81"/>
  <sheetViews>
    <sheetView zoomScale="75" zoomScaleNormal="75" workbookViewId="0">
      <selection activeCell="D27" sqref="D27"/>
    </sheetView>
  </sheetViews>
  <sheetFormatPr defaultRowHeight="12.75"/>
  <cols>
    <col min="1" max="1" width="9.140625" style="18"/>
    <col min="2" max="2" width="4.42578125" style="18" bestFit="1" customWidth="1"/>
    <col min="3" max="3" width="77.7109375" style="18" customWidth="1"/>
    <col min="4" max="4" width="17.42578125" style="96" bestFit="1" customWidth="1"/>
    <col min="5" max="5" width="17.140625" style="96" customWidth="1"/>
    <col min="6" max="6" width="7.42578125" customWidth="1"/>
    <col min="7" max="7" width="12.42578125" bestFit="1" customWidth="1"/>
  </cols>
  <sheetData>
    <row r="1" spans="2:7">
      <c r="B1" s="1"/>
      <c r="C1" s="1"/>
      <c r="D1" s="215"/>
      <c r="E1" s="215"/>
    </row>
    <row r="2" spans="2:7" ht="15.75">
      <c r="B2" s="414" t="s">
        <v>0</v>
      </c>
      <c r="C2" s="414"/>
      <c r="D2" s="414"/>
      <c r="E2" s="414"/>
      <c r="G2" s="57"/>
    </row>
    <row r="3" spans="2:7" ht="15.75">
      <c r="B3" s="414" t="str">
        <f>'Fundusz Gwarantowany'!$B$3</f>
        <v>SPORZĄDZONE NA DZIEŃ 30-06-2026</v>
      </c>
      <c r="C3" s="414"/>
      <c r="D3" s="414"/>
      <c r="E3" s="414"/>
    </row>
    <row r="4" spans="2:7" ht="15">
      <c r="B4" s="61"/>
      <c r="C4" s="61"/>
      <c r="D4" s="216"/>
      <c r="E4" s="216"/>
    </row>
    <row r="5" spans="2:7" ht="14.25">
      <c r="B5" s="415" t="s">
        <v>1</v>
      </c>
      <c r="C5" s="415"/>
      <c r="D5" s="415"/>
      <c r="E5" s="415"/>
    </row>
    <row r="6" spans="2:7" ht="14.25">
      <c r="B6" s="416" t="s">
        <v>98</v>
      </c>
      <c r="C6" s="416"/>
      <c r="D6" s="416"/>
      <c r="E6" s="416"/>
    </row>
    <row r="7" spans="2:7" ht="14.25">
      <c r="B7" s="63"/>
      <c r="C7" s="63"/>
      <c r="D7" s="217"/>
      <c r="E7" s="217"/>
    </row>
    <row r="8" spans="2:7" ht="13.5">
      <c r="B8" s="408" t="s">
        <v>18</v>
      </c>
      <c r="C8" s="409"/>
      <c r="D8" s="409"/>
      <c r="E8" s="409"/>
    </row>
    <row r="9" spans="2:7" ht="16.5" thickBot="1">
      <c r="B9" s="410" t="s">
        <v>99</v>
      </c>
      <c r="C9" s="410"/>
      <c r="D9" s="410"/>
      <c r="E9" s="410"/>
    </row>
    <row r="10" spans="2:7" ht="13.5" thickBot="1">
      <c r="B10" s="62"/>
      <c r="C10" s="58" t="s">
        <v>2</v>
      </c>
      <c r="D10" s="278" t="str">
        <f>'Fundusz Gwarantowany'!$D$10</f>
        <v>30-06-2025</v>
      </c>
      <c r="E10" s="279" t="str">
        <f>'Fundusz Gwarantowany'!$E$10</f>
        <v>30-06-2026</v>
      </c>
    </row>
    <row r="11" spans="2:7">
      <c r="B11" s="64" t="s">
        <v>3</v>
      </c>
      <c r="C11" s="20" t="s">
        <v>105</v>
      </c>
      <c r="D11" s="280">
        <v>1490515.78</v>
      </c>
      <c r="E11" s="221">
        <f>SUM(E12:E14,E16)</f>
        <v>1589056.1900000002</v>
      </c>
    </row>
    <row r="12" spans="2:7">
      <c r="B12" s="97" t="s">
        <v>4</v>
      </c>
      <c r="C12" s="124" t="s">
        <v>5</v>
      </c>
      <c r="D12" s="281">
        <v>1488545.31</v>
      </c>
      <c r="E12" s="282">
        <v>1586960.3</v>
      </c>
    </row>
    <row r="13" spans="2:7">
      <c r="B13" s="97" t="s">
        <v>6</v>
      </c>
      <c r="C13" s="124" t="s">
        <v>7</v>
      </c>
      <c r="D13" s="281">
        <v>83.46</v>
      </c>
      <c r="E13" s="282">
        <v>76.099999999999994</v>
      </c>
    </row>
    <row r="14" spans="2:7">
      <c r="B14" s="97" t="s">
        <v>8</v>
      </c>
      <c r="C14" s="124" t="s">
        <v>10</v>
      </c>
      <c r="D14" s="281">
        <v>1887.01</v>
      </c>
      <c r="E14" s="282">
        <v>2019.79</v>
      </c>
    </row>
    <row r="15" spans="2:7">
      <c r="B15" s="97" t="s">
        <v>102</v>
      </c>
      <c r="C15" s="124" t="s">
        <v>11</v>
      </c>
      <c r="D15" s="281">
        <v>1887.01</v>
      </c>
      <c r="E15" s="282">
        <v>2019.79</v>
      </c>
    </row>
    <row r="16" spans="2:7">
      <c r="B16" s="100" t="s">
        <v>103</v>
      </c>
      <c r="C16" s="125" t="s">
        <v>12</v>
      </c>
      <c r="D16" s="283">
        <v>0</v>
      </c>
      <c r="E16" s="284">
        <v>0</v>
      </c>
    </row>
    <row r="17" spans="2:6">
      <c r="B17" s="6" t="s">
        <v>13</v>
      </c>
      <c r="C17" s="117" t="s">
        <v>65</v>
      </c>
      <c r="D17" s="285">
        <v>1186.8900000000001</v>
      </c>
      <c r="E17" s="286">
        <f>SUM(E18:E20)</f>
        <v>1280.92</v>
      </c>
    </row>
    <row r="18" spans="2:6">
      <c r="B18" s="97" t="s">
        <v>4</v>
      </c>
      <c r="C18" s="124" t="s">
        <v>11</v>
      </c>
      <c r="D18" s="283">
        <v>1186.8900000000001</v>
      </c>
      <c r="E18" s="284">
        <v>1280.92</v>
      </c>
    </row>
    <row r="19" spans="2:6">
      <c r="B19" s="97" t="s">
        <v>6</v>
      </c>
      <c r="C19" s="124" t="s">
        <v>104</v>
      </c>
      <c r="D19" s="281">
        <v>0</v>
      </c>
      <c r="E19" s="282">
        <v>0</v>
      </c>
    </row>
    <row r="20" spans="2:6" ht="13.5" thickBot="1">
      <c r="B20" s="102" t="s">
        <v>8</v>
      </c>
      <c r="C20" s="103" t="s">
        <v>14</v>
      </c>
      <c r="D20" s="287">
        <v>0</v>
      </c>
      <c r="E20" s="288">
        <v>0</v>
      </c>
    </row>
    <row r="21" spans="2:6" ht="13.5" thickBot="1">
      <c r="B21" s="427" t="s">
        <v>106</v>
      </c>
      <c r="C21" s="428"/>
      <c r="D21" s="289">
        <v>1489328.8900000001</v>
      </c>
      <c r="E21" s="246">
        <f>E11-E17</f>
        <v>1587775.2700000003</v>
      </c>
      <c r="F21" s="59"/>
    </row>
    <row r="22" spans="2:6">
      <c r="B22" s="2"/>
      <c r="C22" s="5"/>
      <c r="D22" s="232"/>
      <c r="E22" s="233"/>
    </row>
    <row r="23" spans="2:6" ht="13.5">
      <c r="B23" s="408" t="s">
        <v>100</v>
      </c>
      <c r="C23" s="419"/>
      <c r="D23" s="419"/>
      <c r="E23" s="419"/>
    </row>
    <row r="24" spans="2:6" ht="14.25" thickBot="1">
      <c r="B24" s="410" t="s">
        <v>101</v>
      </c>
      <c r="C24" s="420"/>
      <c r="D24" s="420"/>
      <c r="E24" s="420"/>
    </row>
    <row r="25" spans="2:6" ht="13.5" thickBot="1">
      <c r="B25" s="62"/>
      <c r="C25" s="104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6">
      <c r="B26" s="67" t="s">
        <v>15</v>
      </c>
      <c r="C26" s="68" t="s">
        <v>16</v>
      </c>
      <c r="D26" s="234">
        <v>1421924.33</v>
      </c>
      <c r="E26" s="235">
        <v>1562446.67</v>
      </c>
    </row>
    <row r="27" spans="2:6">
      <c r="B27" s="6" t="s">
        <v>17</v>
      </c>
      <c r="C27" s="7" t="s">
        <v>107</v>
      </c>
      <c r="D27" s="236">
        <v>11936.192107119999</v>
      </c>
      <c r="E27" s="237">
        <v>13847.13</v>
      </c>
      <c r="F27" s="57"/>
    </row>
    <row r="28" spans="2:6">
      <c r="B28" s="6" t="s">
        <v>18</v>
      </c>
      <c r="C28" s="7" t="s">
        <v>19</v>
      </c>
      <c r="D28" s="236">
        <v>73264.399999999994</v>
      </c>
      <c r="E28" s="238">
        <v>70242.55</v>
      </c>
      <c r="F28" s="57"/>
    </row>
    <row r="29" spans="2:6">
      <c r="B29" s="105" t="s">
        <v>4</v>
      </c>
      <c r="C29" s="98" t="s">
        <v>20</v>
      </c>
      <c r="D29" s="239">
        <v>73264.399999999994</v>
      </c>
      <c r="E29" s="240">
        <v>68109.08</v>
      </c>
      <c r="F29" s="57"/>
    </row>
    <row r="30" spans="2:6">
      <c r="B30" s="105" t="s">
        <v>6</v>
      </c>
      <c r="C30" s="98" t="s">
        <v>21</v>
      </c>
      <c r="D30" s="239">
        <v>0</v>
      </c>
      <c r="E30" s="240">
        <v>0</v>
      </c>
      <c r="F30" s="57"/>
    </row>
    <row r="31" spans="2:6">
      <c r="B31" s="105" t="s">
        <v>8</v>
      </c>
      <c r="C31" s="98" t="s">
        <v>22</v>
      </c>
      <c r="D31" s="239">
        <v>0</v>
      </c>
      <c r="E31" s="240">
        <v>2133.4699999999998</v>
      </c>
      <c r="F31" s="57"/>
    </row>
    <row r="32" spans="2:6">
      <c r="B32" s="65" t="s">
        <v>23</v>
      </c>
      <c r="C32" s="8" t="s">
        <v>24</v>
      </c>
      <c r="D32" s="236">
        <v>61328.207892880004</v>
      </c>
      <c r="E32" s="238">
        <v>56395.420000000006</v>
      </c>
      <c r="F32" s="57"/>
    </row>
    <row r="33" spans="2:6">
      <c r="B33" s="105" t="s">
        <v>4</v>
      </c>
      <c r="C33" s="98" t="s">
        <v>25</v>
      </c>
      <c r="D33" s="239">
        <v>55222.68</v>
      </c>
      <c r="E33" s="240">
        <v>50957.65</v>
      </c>
      <c r="F33" s="57"/>
    </row>
    <row r="34" spans="2:6">
      <c r="B34" s="105" t="s">
        <v>6</v>
      </c>
      <c r="C34" s="98" t="s">
        <v>26</v>
      </c>
      <c r="D34" s="239">
        <v>0</v>
      </c>
      <c r="E34" s="240">
        <v>0</v>
      </c>
      <c r="F34" s="57"/>
    </row>
    <row r="35" spans="2:6">
      <c r="B35" s="105" t="s">
        <v>8</v>
      </c>
      <c r="C35" s="98" t="s">
        <v>27</v>
      </c>
      <c r="D35" s="239">
        <v>6057.62</v>
      </c>
      <c r="E35" s="240">
        <v>5426.58</v>
      </c>
      <c r="F35" s="57"/>
    </row>
    <row r="36" spans="2:6">
      <c r="B36" s="105" t="s">
        <v>9</v>
      </c>
      <c r="C36" s="98" t="s">
        <v>28</v>
      </c>
      <c r="D36" s="239">
        <v>0</v>
      </c>
      <c r="E36" s="240">
        <v>0</v>
      </c>
      <c r="F36" s="57"/>
    </row>
    <row r="37" spans="2:6" ht="25.5">
      <c r="B37" s="105" t="s">
        <v>29</v>
      </c>
      <c r="C37" s="98" t="s">
        <v>30</v>
      </c>
      <c r="D37" s="239">
        <v>0</v>
      </c>
      <c r="E37" s="240">
        <v>0</v>
      </c>
      <c r="F37" s="57"/>
    </row>
    <row r="38" spans="2:6">
      <c r="B38" s="105" t="s">
        <v>31</v>
      </c>
      <c r="C38" s="98" t="s">
        <v>32</v>
      </c>
      <c r="D38" s="239">
        <v>0</v>
      </c>
      <c r="E38" s="240">
        <v>0</v>
      </c>
      <c r="F38" s="57"/>
    </row>
    <row r="39" spans="2:6">
      <c r="B39" s="106" t="s">
        <v>33</v>
      </c>
      <c r="C39" s="107" t="s">
        <v>34</v>
      </c>
      <c r="D39" s="241">
        <v>47.907892880000034</v>
      </c>
      <c r="E39" s="242">
        <v>11.190000000000055</v>
      </c>
      <c r="F39" s="57"/>
    </row>
    <row r="40" spans="2:6" ht="13.5" thickBot="1">
      <c r="B40" s="69" t="s">
        <v>35</v>
      </c>
      <c r="C40" s="70" t="s">
        <v>36</v>
      </c>
      <c r="D40" s="243">
        <v>55468.37</v>
      </c>
      <c r="E40" s="244">
        <v>11481.47</v>
      </c>
    </row>
    <row r="41" spans="2:6" ht="13.5" thickBot="1">
      <c r="B41" s="71" t="s">
        <v>37</v>
      </c>
      <c r="C41" s="72" t="s">
        <v>38</v>
      </c>
      <c r="D41" s="245">
        <v>1489328.8921071202</v>
      </c>
      <c r="E41" s="246">
        <f>SUM(E26,E27,E40)</f>
        <v>1587775.2699999998</v>
      </c>
      <c r="F41" s="59"/>
    </row>
    <row r="42" spans="2:6">
      <c r="B42" s="66"/>
      <c r="C42" s="66"/>
      <c r="D42" s="247"/>
      <c r="E42" s="247"/>
      <c r="F42" s="59"/>
    </row>
    <row r="43" spans="2:6" ht="13.5">
      <c r="B43" s="408" t="s">
        <v>60</v>
      </c>
      <c r="C43" s="409"/>
      <c r="D43" s="409"/>
      <c r="E43" s="409"/>
    </row>
    <row r="44" spans="2:6" ht="14.25" thickBot="1">
      <c r="B44" s="410" t="s">
        <v>117</v>
      </c>
      <c r="C44" s="411"/>
      <c r="D44" s="411"/>
      <c r="E44" s="411"/>
    </row>
    <row r="45" spans="2:6" ht="13.5" thickBot="1">
      <c r="B45" s="62"/>
      <c r="C45" s="19" t="s">
        <v>39</v>
      </c>
      <c r="D45" s="218" t="str">
        <f>'Fundusz Gwarantowany'!$D$45</f>
        <v>30-06-2025</v>
      </c>
      <c r="E45" s="219" t="str">
        <f>'Fundusz Gwarantowany'!$E$45</f>
        <v>30-06-2026</v>
      </c>
    </row>
    <row r="46" spans="2:6">
      <c r="B46" s="10" t="s">
        <v>18</v>
      </c>
      <c r="C46" s="20" t="s">
        <v>108</v>
      </c>
      <c r="D46" s="248"/>
      <c r="E46" s="249"/>
    </row>
    <row r="47" spans="2:6">
      <c r="B47" s="73" t="s">
        <v>4</v>
      </c>
      <c r="C47" s="4" t="s">
        <v>40</v>
      </c>
      <c r="D47" s="250">
        <v>121444.8049</v>
      </c>
      <c r="E47" s="251">
        <v>123576.28441913379</v>
      </c>
    </row>
    <row r="48" spans="2:6">
      <c r="B48" s="87" t="s">
        <v>6</v>
      </c>
      <c r="C48" s="9" t="s">
        <v>41</v>
      </c>
      <c r="D48" s="250">
        <v>122443.49362337012</v>
      </c>
      <c r="E48" s="252">
        <v>124657.59211927597</v>
      </c>
    </row>
    <row r="49" spans="2:5">
      <c r="B49" s="86" t="s">
        <v>23</v>
      </c>
      <c r="C49" s="88" t="s">
        <v>109</v>
      </c>
      <c r="D49" s="253"/>
      <c r="E49" s="254"/>
    </row>
    <row r="50" spans="2:5">
      <c r="B50" s="73" t="s">
        <v>4</v>
      </c>
      <c r="C50" s="4" t="s">
        <v>40</v>
      </c>
      <c r="D50" s="250">
        <v>11.708400000000001</v>
      </c>
      <c r="E50" s="255">
        <v>12.643600000000001</v>
      </c>
    </row>
    <row r="51" spans="2:5">
      <c r="B51" s="73" t="s">
        <v>6</v>
      </c>
      <c r="C51" s="4" t="s">
        <v>110</v>
      </c>
      <c r="D51" s="250">
        <v>11.6142</v>
      </c>
      <c r="E51" s="255">
        <v>12.3941</v>
      </c>
    </row>
    <row r="52" spans="2:5">
      <c r="B52" s="73" t="s">
        <v>8</v>
      </c>
      <c r="C52" s="4" t="s">
        <v>111</v>
      </c>
      <c r="D52" s="250">
        <v>12.163400000000001</v>
      </c>
      <c r="E52" s="255">
        <v>12.820600000000001</v>
      </c>
    </row>
    <row r="53" spans="2:5" ht="13.5" thickBot="1">
      <c r="B53" s="74" t="s">
        <v>9</v>
      </c>
      <c r="C53" s="13" t="s">
        <v>41</v>
      </c>
      <c r="D53" s="256">
        <v>12.163400000000001</v>
      </c>
      <c r="E53" s="257">
        <v>12.7371</v>
      </c>
    </row>
    <row r="54" spans="2:5">
      <c r="B54" s="80"/>
      <c r="C54" s="81"/>
      <c r="D54" s="258"/>
      <c r="E54" s="258"/>
    </row>
    <row r="55" spans="2:5" ht="13.5">
      <c r="B55" s="408" t="s">
        <v>62</v>
      </c>
      <c r="C55" s="409"/>
      <c r="D55" s="409"/>
      <c r="E55" s="409"/>
    </row>
    <row r="56" spans="2:5" ht="14.25" thickBot="1">
      <c r="B56" s="410" t="s">
        <v>112</v>
      </c>
      <c r="C56" s="411"/>
      <c r="D56" s="411"/>
      <c r="E56" s="411"/>
    </row>
    <row r="57" spans="2:5" ht="23.25" thickBot="1">
      <c r="B57" s="423" t="s">
        <v>42</v>
      </c>
      <c r="C57" s="424"/>
      <c r="D57" s="259" t="s">
        <v>118</v>
      </c>
      <c r="E57" s="260" t="s">
        <v>113</v>
      </c>
    </row>
    <row r="58" spans="2:5">
      <c r="B58" s="14" t="s">
        <v>18</v>
      </c>
      <c r="C58" s="89" t="s">
        <v>43</v>
      </c>
      <c r="D58" s="261">
        <f>SUM(D59:D70)</f>
        <v>1586960.3</v>
      </c>
      <c r="E58" s="262">
        <f>D58/E21</f>
        <v>0.99948672207245037</v>
      </c>
    </row>
    <row r="59" spans="2:5" ht="25.5">
      <c r="B59" s="15" t="s">
        <v>4</v>
      </c>
      <c r="C59" s="9" t="s">
        <v>44</v>
      </c>
      <c r="D59" s="263">
        <v>0</v>
      </c>
      <c r="E59" s="264">
        <v>0</v>
      </c>
    </row>
    <row r="60" spans="2:5" ht="25.5">
      <c r="B60" s="11" t="s">
        <v>6</v>
      </c>
      <c r="C60" s="4" t="s">
        <v>45</v>
      </c>
      <c r="D60" s="265">
        <v>0</v>
      </c>
      <c r="E60" s="266">
        <v>0</v>
      </c>
    </row>
    <row r="61" spans="2:5">
      <c r="B61" s="11" t="s">
        <v>8</v>
      </c>
      <c r="C61" s="4" t="s">
        <v>46</v>
      </c>
      <c r="D61" s="265">
        <v>0</v>
      </c>
      <c r="E61" s="266">
        <v>0</v>
      </c>
    </row>
    <row r="62" spans="2:5">
      <c r="B62" s="11" t="s">
        <v>9</v>
      </c>
      <c r="C62" s="4" t="s">
        <v>47</v>
      </c>
      <c r="D62" s="265">
        <v>0</v>
      </c>
      <c r="E62" s="266">
        <v>0</v>
      </c>
    </row>
    <row r="63" spans="2:5">
      <c r="B63" s="11" t="s">
        <v>29</v>
      </c>
      <c r="C63" s="4" t="s">
        <v>48</v>
      </c>
      <c r="D63" s="265">
        <v>0</v>
      </c>
      <c r="E63" s="266">
        <v>0</v>
      </c>
    </row>
    <row r="64" spans="2:5">
      <c r="B64" s="15" t="s">
        <v>31</v>
      </c>
      <c r="C64" s="9" t="s">
        <v>49</v>
      </c>
      <c r="D64" s="292">
        <v>1541513.81</v>
      </c>
      <c r="E64" s="264">
        <f>D64/E21</f>
        <v>0.97086397497550125</v>
      </c>
    </row>
    <row r="65" spans="2:5">
      <c r="B65" s="15" t="s">
        <v>33</v>
      </c>
      <c r="C65" s="9" t="s">
        <v>114</v>
      </c>
      <c r="D65" s="263">
        <v>0</v>
      </c>
      <c r="E65" s="264">
        <v>0</v>
      </c>
    </row>
    <row r="66" spans="2:5">
      <c r="B66" s="15" t="s">
        <v>50</v>
      </c>
      <c r="C66" s="9" t="s">
        <v>51</v>
      </c>
      <c r="D66" s="263">
        <v>0</v>
      </c>
      <c r="E66" s="264">
        <v>0</v>
      </c>
    </row>
    <row r="67" spans="2:5">
      <c r="B67" s="11" t="s">
        <v>52</v>
      </c>
      <c r="C67" s="4" t="s">
        <v>53</v>
      </c>
      <c r="D67" s="265">
        <v>0</v>
      </c>
      <c r="E67" s="266">
        <v>0</v>
      </c>
    </row>
    <row r="68" spans="2:5">
      <c r="B68" s="11" t="s">
        <v>54</v>
      </c>
      <c r="C68" s="4" t="s">
        <v>55</v>
      </c>
      <c r="D68" s="265">
        <v>0</v>
      </c>
      <c r="E68" s="266">
        <v>0</v>
      </c>
    </row>
    <row r="69" spans="2:5">
      <c r="B69" s="11" t="s">
        <v>56</v>
      </c>
      <c r="C69" s="4" t="s">
        <v>57</v>
      </c>
      <c r="D69" s="293">
        <v>45446.490000000005</v>
      </c>
      <c r="E69" s="266">
        <f>D69/E21</f>
        <v>2.8622747096949053E-2</v>
      </c>
    </row>
    <row r="70" spans="2:5">
      <c r="B70" s="82" t="s">
        <v>58</v>
      </c>
      <c r="C70" s="83" t="s">
        <v>59</v>
      </c>
      <c r="D70" s="294">
        <v>0</v>
      </c>
      <c r="E70" s="269">
        <v>0</v>
      </c>
    </row>
    <row r="71" spans="2:5">
      <c r="B71" s="86" t="s">
        <v>23</v>
      </c>
      <c r="C71" s="8" t="s">
        <v>61</v>
      </c>
      <c r="D71" s="270">
        <f>E13</f>
        <v>76.099999999999994</v>
      </c>
      <c r="E71" s="271">
        <f>D71/E21</f>
        <v>4.7928697113414533E-5</v>
      </c>
    </row>
    <row r="72" spans="2:5">
      <c r="B72" s="84" t="s">
        <v>60</v>
      </c>
      <c r="C72" s="85" t="s">
        <v>63</v>
      </c>
      <c r="D72" s="272">
        <f>E14</f>
        <v>2019.79</v>
      </c>
      <c r="E72" s="273">
        <f>D72/E21</f>
        <v>1.2720880833469587E-3</v>
      </c>
    </row>
    <row r="73" spans="2:5">
      <c r="B73" s="16" t="s">
        <v>62</v>
      </c>
      <c r="C73" s="17" t="s">
        <v>65</v>
      </c>
      <c r="D73" s="274">
        <f>E17</f>
        <v>1280.92</v>
      </c>
      <c r="E73" s="275">
        <f>D73/E21</f>
        <v>8.0673885291084036E-4</v>
      </c>
    </row>
    <row r="74" spans="2:5">
      <c r="B74" s="86" t="s">
        <v>64</v>
      </c>
      <c r="C74" s="8" t="s">
        <v>66</v>
      </c>
      <c r="D74" s="270">
        <f>D58+D71+D72-D73</f>
        <v>1587775.2700000003</v>
      </c>
      <c r="E74" s="271">
        <f>E58+E71+E72-E73</f>
        <v>0.99999999999999989</v>
      </c>
    </row>
    <row r="75" spans="2:5">
      <c r="B75" s="11" t="s">
        <v>4</v>
      </c>
      <c r="C75" s="4" t="s">
        <v>67</v>
      </c>
      <c r="D75" s="265">
        <f>D74</f>
        <v>1587775.2700000003</v>
      </c>
      <c r="E75" s="266">
        <f>E74</f>
        <v>0.99999999999999989</v>
      </c>
    </row>
    <row r="76" spans="2:5">
      <c r="B76" s="11" t="s">
        <v>6</v>
      </c>
      <c r="C76" s="4" t="s">
        <v>115</v>
      </c>
      <c r="D76" s="265">
        <v>0</v>
      </c>
      <c r="E76" s="266">
        <v>0</v>
      </c>
    </row>
    <row r="77" spans="2:5" ht="13.5" thickBot="1">
      <c r="B77" s="12" t="s">
        <v>8</v>
      </c>
      <c r="C77" s="13" t="s">
        <v>116</v>
      </c>
      <c r="D77" s="276">
        <v>0</v>
      </c>
      <c r="E77" s="277">
        <v>0</v>
      </c>
    </row>
    <row r="78" spans="2:5">
      <c r="B78" s="1"/>
      <c r="C78" s="1"/>
      <c r="D78" s="215"/>
      <c r="E78" s="215"/>
    </row>
    <row r="79" spans="2:5">
      <c r="B79" s="1"/>
      <c r="C79" s="1"/>
      <c r="D79" s="215"/>
      <c r="E79" s="215"/>
    </row>
    <row r="80" spans="2:5">
      <c r="B80" s="1"/>
      <c r="C80" s="1"/>
      <c r="D80" s="215"/>
      <c r="E80" s="215"/>
    </row>
    <row r="81" spans="2:5">
      <c r="B81" s="1"/>
      <c r="C81" s="1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  <headerFooter>
    <oddHeader>&amp;C&amp;"Calibri"&amp;10&amp;K000000Confidential&amp;1#</oddHeader>
  </headerFooter>
  <customProperties>
    <customPr name="_pios_id" r:id="rId2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3">
    <pageSetUpPr fitToPage="1"/>
  </sheetPr>
  <dimension ref="A1:L83"/>
  <sheetViews>
    <sheetView zoomScale="75" zoomScaleNormal="75" workbookViewId="0">
      <selection activeCell="H25" sqref="H25"/>
    </sheetView>
  </sheetViews>
  <sheetFormatPr defaultRowHeight="12.75"/>
  <cols>
    <col min="1" max="1" width="9.140625" style="18"/>
    <col min="2" max="2" width="4.140625" style="18" bestFit="1" customWidth="1"/>
    <col min="3" max="3" width="77.7109375" style="18" customWidth="1"/>
    <col min="4" max="4" width="17" style="96" bestFit="1" customWidth="1"/>
    <col min="5" max="5" width="16.42578125" style="96" bestFit="1" customWidth="1"/>
    <col min="6" max="6" width="7.42578125" customWidth="1"/>
    <col min="7" max="7" width="12.42578125" bestFit="1" customWidth="1"/>
  </cols>
  <sheetData>
    <row r="1" spans="2:7">
      <c r="B1" s="1"/>
      <c r="C1" s="1"/>
      <c r="D1" s="215"/>
      <c r="E1" s="215"/>
    </row>
    <row r="2" spans="2:7" ht="15.75">
      <c r="B2" s="414" t="s">
        <v>0</v>
      </c>
      <c r="C2" s="414"/>
      <c r="D2" s="414"/>
      <c r="E2" s="414"/>
      <c r="G2" s="57"/>
    </row>
    <row r="3" spans="2:7" ht="15.75">
      <c r="B3" s="414" t="str">
        <f>'Fundusz Gwarantowany'!$B$3</f>
        <v>SPORZĄDZONE NA DZIEŃ 30-06-2026</v>
      </c>
      <c r="C3" s="414"/>
      <c r="D3" s="414"/>
      <c r="E3" s="414"/>
    </row>
    <row r="4" spans="2:7" ht="15">
      <c r="B4" s="61"/>
      <c r="C4" s="61"/>
      <c r="D4" s="216"/>
      <c r="E4" s="216"/>
    </row>
    <row r="5" spans="2:7" ht="14.25">
      <c r="B5" s="415" t="s">
        <v>1</v>
      </c>
      <c r="C5" s="415"/>
      <c r="D5" s="415"/>
      <c r="E5" s="415"/>
    </row>
    <row r="6" spans="2:7" ht="14.25">
      <c r="B6" s="416" t="s">
        <v>119</v>
      </c>
      <c r="C6" s="416"/>
      <c r="D6" s="416"/>
      <c r="E6" s="416"/>
    </row>
    <row r="7" spans="2:7" ht="14.25">
      <c r="B7" s="63"/>
      <c r="C7" s="63"/>
      <c r="D7" s="217"/>
      <c r="E7" s="217"/>
    </row>
    <row r="8" spans="2:7" ht="13.5">
      <c r="B8" s="408" t="s">
        <v>18</v>
      </c>
      <c r="C8" s="409"/>
      <c r="D8" s="409"/>
      <c r="E8" s="409"/>
    </row>
    <row r="9" spans="2:7" ht="16.5" thickBot="1">
      <c r="B9" s="410" t="s">
        <v>99</v>
      </c>
      <c r="C9" s="410"/>
      <c r="D9" s="410"/>
      <c r="E9" s="410"/>
    </row>
    <row r="10" spans="2:7" ht="13.5" thickBot="1">
      <c r="B10" s="62"/>
      <c r="C10" s="118" t="s">
        <v>2</v>
      </c>
      <c r="D10" s="278" t="str">
        <f>'Fundusz Gwarantowany'!$D$10</f>
        <v>30-06-2025</v>
      </c>
      <c r="E10" s="279" t="str">
        <f>'Fundusz Gwarantowany'!$E$10</f>
        <v>30-06-2026</v>
      </c>
    </row>
    <row r="11" spans="2:7">
      <c r="B11" s="64" t="s">
        <v>3</v>
      </c>
      <c r="C11" s="20" t="s">
        <v>105</v>
      </c>
      <c r="D11" s="280">
        <v>775481.89</v>
      </c>
      <c r="E11" s="221">
        <f>SUM(E12:E14,E16)</f>
        <v>805328.77999999991</v>
      </c>
    </row>
    <row r="12" spans="2:7">
      <c r="B12" s="97" t="s">
        <v>4</v>
      </c>
      <c r="C12" s="124" t="s">
        <v>5</v>
      </c>
      <c r="D12" s="281">
        <v>696351.85</v>
      </c>
      <c r="E12" s="282">
        <v>781287.64999999991</v>
      </c>
    </row>
    <row r="13" spans="2:7">
      <c r="B13" s="97" t="s">
        <v>6</v>
      </c>
      <c r="C13" s="124" t="s">
        <v>7</v>
      </c>
      <c r="D13" s="281">
        <v>78531.41</v>
      </c>
      <c r="E13" s="282">
        <v>23271.040000000001</v>
      </c>
    </row>
    <row r="14" spans="2:7">
      <c r="B14" s="97" t="s">
        <v>8</v>
      </c>
      <c r="C14" s="124" t="s">
        <v>10</v>
      </c>
      <c r="D14" s="281">
        <v>598.63</v>
      </c>
      <c r="E14" s="282">
        <v>770.09</v>
      </c>
    </row>
    <row r="15" spans="2:7">
      <c r="B15" s="97" t="s">
        <v>102</v>
      </c>
      <c r="C15" s="124" t="s">
        <v>11</v>
      </c>
      <c r="D15" s="281">
        <v>598.63</v>
      </c>
      <c r="E15" s="282">
        <v>770.09</v>
      </c>
    </row>
    <row r="16" spans="2:7">
      <c r="B16" s="100" t="s">
        <v>103</v>
      </c>
      <c r="C16" s="125" t="s">
        <v>12</v>
      </c>
      <c r="D16" s="283">
        <v>0</v>
      </c>
      <c r="E16" s="284">
        <v>0</v>
      </c>
    </row>
    <row r="17" spans="2:12">
      <c r="B17" s="6" t="s">
        <v>13</v>
      </c>
      <c r="C17" s="117" t="s">
        <v>65</v>
      </c>
      <c r="D17" s="285">
        <v>2255.23</v>
      </c>
      <c r="E17" s="286">
        <f>SUM(E18:E20)</f>
        <v>2463.27</v>
      </c>
    </row>
    <row r="18" spans="2:12">
      <c r="B18" s="97" t="s">
        <v>4</v>
      </c>
      <c r="C18" s="124" t="s">
        <v>11</v>
      </c>
      <c r="D18" s="283">
        <v>2255.23</v>
      </c>
      <c r="E18" s="284">
        <v>2463.27</v>
      </c>
    </row>
    <row r="19" spans="2:12">
      <c r="B19" s="97" t="s">
        <v>6</v>
      </c>
      <c r="C19" s="124" t="s">
        <v>104</v>
      </c>
      <c r="D19" s="281">
        <v>0</v>
      </c>
      <c r="E19" s="282">
        <v>0</v>
      </c>
    </row>
    <row r="20" spans="2:12" ht="13.5" thickBot="1">
      <c r="B20" s="102" t="s">
        <v>8</v>
      </c>
      <c r="C20" s="103" t="s">
        <v>14</v>
      </c>
      <c r="D20" s="287">
        <v>0</v>
      </c>
      <c r="E20" s="288">
        <v>0</v>
      </c>
    </row>
    <row r="21" spans="2:12" ht="13.5" thickBot="1">
      <c r="B21" s="427" t="s">
        <v>106</v>
      </c>
      <c r="C21" s="428"/>
      <c r="D21" s="289">
        <v>773226.66</v>
      </c>
      <c r="E21" s="246">
        <f>E11-E17</f>
        <v>802865.50999999989</v>
      </c>
      <c r="F21" s="59"/>
    </row>
    <row r="22" spans="2:12">
      <c r="B22" s="2"/>
      <c r="C22" s="5"/>
      <c r="D22" s="232"/>
      <c r="E22" s="232"/>
    </row>
    <row r="23" spans="2:12" ht="13.5">
      <c r="B23" s="408" t="s">
        <v>100</v>
      </c>
      <c r="C23" s="419"/>
      <c r="D23" s="419"/>
      <c r="E23" s="419"/>
    </row>
    <row r="24" spans="2:12" ht="14.25" thickBot="1">
      <c r="B24" s="410" t="s">
        <v>101</v>
      </c>
      <c r="C24" s="420"/>
      <c r="D24" s="420"/>
      <c r="E24" s="420"/>
    </row>
    <row r="25" spans="2:12" ht="13.5" thickBot="1">
      <c r="B25" s="168"/>
      <c r="C25" s="178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2">
      <c r="B26" s="179" t="s">
        <v>15</v>
      </c>
      <c r="C26" s="180" t="s">
        <v>16</v>
      </c>
      <c r="D26" s="234">
        <v>895803.29</v>
      </c>
      <c r="E26" s="235">
        <v>779262.27999999991</v>
      </c>
    </row>
    <row r="27" spans="2:12">
      <c r="B27" s="131" t="s">
        <v>17</v>
      </c>
      <c r="C27" s="132" t="s">
        <v>107</v>
      </c>
      <c r="D27" s="236">
        <v>-40967.409999999996</v>
      </c>
      <c r="E27" s="237">
        <v>-172674.79</v>
      </c>
      <c r="F27" s="57"/>
    </row>
    <row r="28" spans="2:12">
      <c r="B28" s="131" t="s">
        <v>18</v>
      </c>
      <c r="C28" s="132" t="s">
        <v>19</v>
      </c>
      <c r="D28" s="236">
        <v>32285.05</v>
      </c>
      <c r="E28" s="238">
        <v>38377.519999999997</v>
      </c>
      <c r="F28" s="57"/>
    </row>
    <row r="29" spans="2:12">
      <c r="B29" s="140" t="s">
        <v>4</v>
      </c>
      <c r="C29" s="128" t="s">
        <v>20</v>
      </c>
      <c r="D29" s="239">
        <v>31757.99</v>
      </c>
      <c r="E29" s="240">
        <v>38377.519999999997</v>
      </c>
      <c r="F29" s="57"/>
    </row>
    <row r="30" spans="2:12">
      <c r="B30" s="140" t="s">
        <v>6</v>
      </c>
      <c r="C30" s="128" t="s">
        <v>21</v>
      </c>
      <c r="D30" s="239">
        <v>0</v>
      </c>
      <c r="E30" s="240">
        <v>0</v>
      </c>
      <c r="F30" s="57"/>
      <c r="L30" s="129"/>
    </row>
    <row r="31" spans="2:12">
      <c r="B31" s="140" t="s">
        <v>8</v>
      </c>
      <c r="C31" s="128" t="s">
        <v>22</v>
      </c>
      <c r="D31" s="239">
        <v>527.05999999999995</v>
      </c>
      <c r="E31" s="240">
        <v>0</v>
      </c>
      <c r="F31" s="57"/>
    </row>
    <row r="32" spans="2:12">
      <c r="B32" s="133" t="s">
        <v>23</v>
      </c>
      <c r="C32" s="134" t="s">
        <v>24</v>
      </c>
      <c r="D32" s="236">
        <v>73252.459999999992</v>
      </c>
      <c r="E32" s="238">
        <v>211052.31</v>
      </c>
      <c r="F32" s="57"/>
    </row>
    <row r="33" spans="2:12">
      <c r="B33" s="140" t="s">
        <v>4</v>
      </c>
      <c r="C33" s="128" t="s">
        <v>25</v>
      </c>
      <c r="D33" s="239">
        <v>70934.8</v>
      </c>
      <c r="E33" s="240">
        <v>208795.57</v>
      </c>
      <c r="F33" s="57"/>
    </row>
    <row r="34" spans="2:12">
      <c r="B34" s="140" t="s">
        <v>6</v>
      </c>
      <c r="C34" s="128" t="s">
        <v>26</v>
      </c>
      <c r="D34" s="239">
        <v>0</v>
      </c>
      <c r="E34" s="240">
        <v>0</v>
      </c>
      <c r="F34" s="57"/>
      <c r="L34" s="96"/>
    </row>
    <row r="35" spans="2:12">
      <c r="B35" s="140" t="s">
        <v>8</v>
      </c>
      <c r="C35" s="128" t="s">
        <v>27</v>
      </c>
      <c r="D35" s="239">
        <v>2317.6</v>
      </c>
      <c r="E35" s="240">
        <v>2069.2800000000002</v>
      </c>
      <c r="F35" s="57"/>
    </row>
    <row r="36" spans="2:12">
      <c r="B36" s="140" t="s">
        <v>9</v>
      </c>
      <c r="C36" s="128" t="s">
        <v>28</v>
      </c>
      <c r="D36" s="239">
        <v>0</v>
      </c>
      <c r="E36" s="240">
        <v>0</v>
      </c>
      <c r="F36" s="57"/>
    </row>
    <row r="37" spans="2:12" ht="25.5">
      <c r="B37" s="140" t="s">
        <v>29</v>
      </c>
      <c r="C37" s="128" t="s">
        <v>30</v>
      </c>
      <c r="D37" s="239">
        <v>0</v>
      </c>
      <c r="E37" s="240">
        <v>0</v>
      </c>
      <c r="F37" s="57"/>
    </row>
    <row r="38" spans="2:12">
      <c r="B38" s="140" t="s">
        <v>31</v>
      </c>
      <c r="C38" s="128" t="s">
        <v>32</v>
      </c>
      <c r="D38" s="239">
        <v>0</v>
      </c>
      <c r="E38" s="240">
        <v>0</v>
      </c>
      <c r="F38" s="57"/>
    </row>
    <row r="39" spans="2:12">
      <c r="B39" s="141" t="s">
        <v>33</v>
      </c>
      <c r="C39" s="142" t="s">
        <v>34</v>
      </c>
      <c r="D39" s="241">
        <v>0.06</v>
      </c>
      <c r="E39" s="242">
        <v>187.45999999999998</v>
      </c>
      <c r="F39" s="57"/>
    </row>
    <row r="40" spans="2:12" ht="13.5" thickBot="1">
      <c r="B40" s="181" t="s">
        <v>35</v>
      </c>
      <c r="C40" s="182" t="s">
        <v>36</v>
      </c>
      <c r="D40" s="243">
        <v>-81609.22</v>
      </c>
      <c r="E40" s="244">
        <v>196278.02</v>
      </c>
    </row>
    <row r="41" spans="2:12" ht="13.5" thickBot="1">
      <c r="B41" s="183" t="s">
        <v>37</v>
      </c>
      <c r="C41" s="184" t="s">
        <v>38</v>
      </c>
      <c r="D41" s="245">
        <v>773226.66</v>
      </c>
      <c r="E41" s="246">
        <f>SUM(E26,E27,E40)</f>
        <v>802865.50999999989</v>
      </c>
      <c r="F41" s="59"/>
    </row>
    <row r="42" spans="2:12">
      <c r="B42" s="185"/>
      <c r="C42" s="185"/>
      <c r="D42" s="247"/>
      <c r="E42" s="247"/>
      <c r="F42" s="59"/>
    </row>
    <row r="43" spans="2:12" ht="13.5">
      <c r="B43" s="429" t="s">
        <v>60</v>
      </c>
      <c r="C43" s="421"/>
      <c r="D43" s="421"/>
      <c r="E43" s="421"/>
    </row>
    <row r="44" spans="2:12" ht="14.25" thickBot="1">
      <c r="B44" s="430" t="s">
        <v>117</v>
      </c>
      <c r="C44" s="422"/>
      <c r="D44" s="422"/>
      <c r="E44" s="422"/>
    </row>
    <row r="45" spans="2:12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</row>
    <row r="46" spans="2:12">
      <c r="B46" s="166" t="s">
        <v>18</v>
      </c>
      <c r="C46" s="167" t="s">
        <v>108</v>
      </c>
      <c r="D46" s="248"/>
      <c r="E46" s="249"/>
    </row>
    <row r="47" spans="2:12">
      <c r="B47" s="144" t="s">
        <v>4</v>
      </c>
      <c r="C47" s="128" t="s">
        <v>40</v>
      </c>
      <c r="D47" s="250">
        <v>76467.407600000006</v>
      </c>
      <c r="E47" s="251">
        <v>73388.444700000007</v>
      </c>
    </row>
    <row r="48" spans="2:12">
      <c r="B48" s="145" t="s">
        <v>6</v>
      </c>
      <c r="C48" s="142" t="s">
        <v>41</v>
      </c>
      <c r="D48" s="250">
        <v>72702.530499999993</v>
      </c>
      <c r="E48" s="252">
        <v>61506.659699999997</v>
      </c>
    </row>
    <row r="49" spans="2:5">
      <c r="B49" s="146" t="s">
        <v>23</v>
      </c>
      <c r="C49" s="147" t="s">
        <v>109</v>
      </c>
      <c r="D49" s="253"/>
      <c r="E49" s="254"/>
    </row>
    <row r="50" spans="2:5">
      <c r="B50" s="144" t="s">
        <v>4</v>
      </c>
      <c r="C50" s="128" t="s">
        <v>40</v>
      </c>
      <c r="D50" s="250">
        <v>11.7149</v>
      </c>
      <c r="E50" s="255">
        <v>10.6183</v>
      </c>
    </row>
    <row r="51" spans="2:5">
      <c r="B51" s="144" t="s">
        <v>6</v>
      </c>
      <c r="C51" s="128" t="s">
        <v>110</v>
      </c>
      <c r="D51" s="250">
        <v>9.9425000000000008</v>
      </c>
      <c r="E51" s="255">
        <v>10.6183</v>
      </c>
    </row>
    <row r="52" spans="2:5">
      <c r="B52" s="144" t="s">
        <v>8</v>
      </c>
      <c r="C52" s="128" t="s">
        <v>111</v>
      </c>
      <c r="D52" s="250">
        <v>12.736000000000001</v>
      </c>
      <c r="E52" s="255">
        <v>14.919600000000001</v>
      </c>
    </row>
    <row r="53" spans="2:5" ht="13.5" thickBot="1">
      <c r="B53" s="148" t="s">
        <v>9</v>
      </c>
      <c r="C53" s="149" t="s">
        <v>41</v>
      </c>
      <c r="D53" s="256">
        <v>10.635400000000001</v>
      </c>
      <c r="E53" s="257">
        <v>13.0533</v>
      </c>
    </row>
    <row r="54" spans="2:5">
      <c r="B54" s="150"/>
      <c r="C54" s="151"/>
      <c r="D54" s="258"/>
      <c r="E54" s="258"/>
    </row>
    <row r="55" spans="2:5" ht="13.5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34.5" thickBot="1">
      <c r="B57" s="412" t="s">
        <v>42</v>
      </c>
      <c r="C57" s="413"/>
      <c r="D57" s="259" t="s">
        <v>118</v>
      </c>
      <c r="E57" s="260" t="s">
        <v>113</v>
      </c>
    </row>
    <row r="58" spans="2:5">
      <c r="B58" s="152" t="s">
        <v>18</v>
      </c>
      <c r="C58" s="153" t="s">
        <v>43</v>
      </c>
      <c r="D58" s="261">
        <f>SUM(D59:D70)</f>
        <v>781287.64999999991</v>
      </c>
      <c r="E58" s="262">
        <f>D58/E21</f>
        <v>0.97312394201614172</v>
      </c>
    </row>
    <row r="59" spans="2:5" ht="25.5">
      <c r="B59" s="154" t="s">
        <v>4</v>
      </c>
      <c r="C59" s="155" t="s">
        <v>44</v>
      </c>
      <c r="D59" s="263">
        <v>0</v>
      </c>
      <c r="E59" s="264">
        <v>0</v>
      </c>
    </row>
    <row r="60" spans="2:5" ht="25.5">
      <c r="B60" s="156" t="s">
        <v>6</v>
      </c>
      <c r="C60" s="157" t="s">
        <v>45</v>
      </c>
      <c r="D60" s="265">
        <v>0</v>
      </c>
      <c r="E60" s="266">
        <v>0</v>
      </c>
    </row>
    <row r="61" spans="2:5">
      <c r="B61" s="156" t="s">
        <v>8</v>
      </c>
      <c r="C61" s="157" t="s">
        <v>46</v>
      </c>
      <c r="D61" s="265">
        <v>0</v>
      </c>
      <c r="E61" s="266">
        <v>0</v>
      </c>
    </row>
    <row r="62" spans="2:5">
      <c r="B62" s="156" t="s">
        <v>9</v>
      </c>
      <c r="C62" s="157" t="s">
        <v>47</v>
      </c>
      <c r="D62" s="265">
        <v>757115.21</v>
      </c>
      <c r="E62" s="266">
        <f>D62/E21</f>
        <v>0.9430162344375711</v>
      </c>
    </row>
    <row r="63" spans="2:5">
      <c r="B63" s="156" t="s">
        <v>29</v>
      </c>
      <c r="C63" s="157" t="s">
        <v>48</v>
      </c>
      <c r="D63" s="265">
        <v>0</v>
      </c>
      <c r="E63" s="266">
        <v>0</v>
      </c>
    </row>
    <row r="64" spans="2:5">
      <c r="B64" s="154" t="s">
        <v>31</v>
      </c>
      <c r="C64" s="155" t="s">
        <v>49</v>
      </c>
      <c r="D64" s="292">
        <v>0</v>
      </c>
      <c r="E64" s="264">
        <f>D64/E21</f>
        <v>0</v>
      </c>
    </row>
    <row r="65" spans="2:5">
      <c r="B65" s="154" t="s">
        <v>33</v>
      </c>
      <c r="C65" s="155" t="s">
        <v>114</v>
      </c>
      <c r="D65" s="263">
        <v>0</v>
      </c>
      <c r="E65" s="264">
        <v>0</v>
      </c>
    </row>
    <row r="66" spans="2:5">
      <c r="B66" s="154" t="s">
        <v>50</v>
      </c>
      <c r="C66" s="155" t="s">
        <v>51</v>
      </c>
      <c r="D66" s="263">
        <v>0</v>
      </c>
      <c r="E66" s="264">
        <v>0</v>
      </c>
    </row>
    <row r="67" spans="2:5">
      <c r="B67" s="156" t="s">
        <v>52</v>
      </c>
      <c r="C67" s="157" t="s">
        <v>53</v>
      </c>
      <c r="D67" s="265">
        <v>0</v>
      </c>
      <c r="E67" s="266">
        <v>0</v>
      </c>
    </row>
    <row r="68" spans="2:5">
      <c r="B68" s="156" t="s">
        <v>54</v>
      </c>
      <c r="C68" s="157" t="s">
        <v>55</v>
      </c>
      <c r="D68" s="265">
        <v>0</v>
      </c>
      <c r="E68" s="266">
        <v>0</v>
      </c>
    </row>
    <row r="69" spans="2:5">
      <c r="B69" s="156" t="s">
        <v>56</v>
      </c>
      <c r="C69" s="157" t="s">
        <v>57</v>
      </c>
      <c r="D69" s="293">
        <v>24172.44</v>
      </c>
      <c r="E69" s="266">
        <f>D69/E21</f>
        <v>3.0107707578570665E-2</v>
      </c>
    </row>
    <row r="70" spans="2:5">
      <c r="B70" s="158" t="s">
        <v>58</v>
      </c>
      <c r="C70" s="159" t="s">
        <v>59</v>
      </c>
      <c r="D70" s="268">
        <v>0</v>
      </c>
      <c r="E70" s="269">
        <v>0</v>
      </c>
    </row>
    <row r="71" spans="2:5">
      <c r="B71" s="146" t="s">
        <v>23</v>
      </c>
      <c r="C71" s="134" t="s">
        <v>61</v>
      </c>
      <c r="D71" s="270">
        <f>E13</f>
        <v>23271.040000000001</v>
      </c>
      <c r="E71" s="271">
        <f>D71/E21</f>
        <v>2.8984979065796466E-2</v>
      </c>
    </row>
    <row r="72" spans="2:5">
      <c r="B72" s="160" t="s">
        <v>60</v>
      </c>
      <c r="C72" s="161" t="s">
        <v>63</v>
      </c>
      <c r="D72" s="272">
        <f>E14</f>
        <v>770.09</v>
      </c>
      <c r="E72" s="273">
        <f>D72/E21</f>
        <v>9.5917683647912604E-4</v>
      </c>
    </row>
    <row r="73" spans="2:5">
      <c r="B73" s="162" t="s">
        <v>62</v>
      </c>
      <c r="C73" s="163" t="s">
        <v>65</v>
      </c>
      <c r="D73" s="274">
        <f>E17</f>
        <v>2463.27</v>
      </c>
      <c r="E73" s="275">
        <f>D73/E21</f>
        <v>3.0680979184172456E-3</v>
      </c>
    </row>
    <row r="74" spans="2:5">
      <c r="B74" s="146" t="s">
        <v>64</v>
      </c>
      <c r="C74" s="134" t="s">
        <v>66</v>
      </c>
      <c r="D74" s="270">
        <f>D58+D71+D72-D73</f>
        <v>802865.50999999989</v>
      </c>
      <c r="E74" s="271">
        <f>E58+E71+E72-E73</f>
        <v>1.0000000000000002</v>
      </c>
    </row>
    <row r="75" spans="2:5">
      <c r="B75" s="156" t="s">
        <v>4</v>
      </c>
      <c r="C75" s="157" t="s">
        <v>67</v>
      </c>
      <c r="D75" s="265">
        <f>D74-D77</f>
        <v>91073.099999999744</v>
      </c>
      <c r="E75" s="266">
        <f>D75/E21</f>
        <v>0.11343506336447279</v>
      </c>
    </row>
    <row r="76" spans="2:5">
      <c r="B76" s="156" t="s">
        <v>6</v>
      </c>
      <c r="C76" s="157" t="s">
        <v>115</v>
      </c>
      <c r="D76" s="265">
        <v>0</v>
      </c>
      <c r="E76" s="266">
        <f>D76/E21</f>
        <v>0</v>
      </c>
    </row>
    <row r="77" spans="2:5" ht="13.5" thickBot="1">
      <c r="B77" s="164" t="s">
        <v>8</v>
      </c>
      <c r="C77" s="165" t="s">
        <v>116</v>
      </c>
      <c r="D77" s="276">
        <v>711792.41000000015</v>
      </c>
      <c r="E77" s="277">
        <f>D77/E21</f>
        <v>0.88656493663552727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"/>
      <c r="C80" s="1"/>
      <c r="D80" s="215"/>
      <c r="E80" s="215"/>
    </row>
    <row r="81" spans="2:5">
      <c r="B81" s="1"/>
      <c r="C81" s="1"/>
      <c r="D81" s="215"/>
    </row>
    <row r="83" spans="2:5">
      <c r="E83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  <headerFooter>
    <oddHeader>&amp;C&amp;"Calibri"&amp;10&amp;K000000Confidential&amp;1#</oddHeader>
  </headerFooter>
  <customProperties>
    <customPr name="_pios_id" r:id="rId2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L81"/>
  <sheetViews>
    <sheetView zoomScale="75" zoomScaleNormal="75" workbookViewId="0">
      <selection activeCell="D32" sqref="D32"/>
    </sheetView>
  </sheetViews>
  <sheetFormatPr defaultRowHeight="12.75"/>
  <cols>
    <col min="1" max="1" width="9.140625" style="18"/>
    <col min="2" max="2" width="4.42578125" style="18" bestFit="1" customWidth="1"/>
    <col min="3" max="3" width="77.7109375" style="18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2.42578125" bestFit="1" customWidth="1"/>
  </cols>
  <sheetData>
    <row r="1" spans="2:7">
      <c r="B1" s="1"/>
      <c r="C1" s="1"/>
      <c r="D1" s="215"/>
      <c r="E1" s="215"/>
    </row>
    <row r="2" spans="2:7" ht="15.75">
      <c r="B2" s="414" t="s">
        <v>0</v>
      </c>
      <c r="C2" s="414"/>
      <c r="D2" s="414"/>
      <c r="E2" s="414"/>
      <c r="G2" s="57"/>
    </row>
    <row r="3" spans="2:7" ht="15.75">
      <c r="B3" s="414" t="str">
        <f>'Fundusz Gwarantowany'!$B$3</f>
        <v>SPORZĄDZONE NA DZIEŃ 30-06-2026</v>
      </c>
      <c r="C3" s="414"/>
      <c r="D3" s="414"/>
      <c r="E3" s="414"/>
    </row>
    <row r="4" spans="2:7" ht="15">
      <c r="B4" s="61"/>
      <c r="C4" s="61"/>
      <c r="D4" s="216"/>
      <c r="E4" s="216"/>
    </row>
    <row r="5" spans="2:7" ht="14.25">
      <c r="B5" s="415" t="s">
        <v>1</v>
      </c>
      <c r="C5" s="415"/>
      <c r="D5" s="415"/>
      <c r="E5" s="415"/>
    </row>
    <row r="6" spans="2:7" ht="14.25">
      <c r="B6" s="416" t="s">
        <v>180</v>
      </c>
      <c r="C6" s="416"/>
      <c r="D6" s="416"/>
      <c r="E6" s="416"/>
    </row>
    <row r="7" spans="2:7" ht="14.25">
      <c r="B7" s="63"/>
      <c r="C7" s="63"/>
      <c r="D7" s="217"/>
      <c r="E7" s="217"/>
    </row>
    <row r="8" spans="2:7" ht="13.5">
      <c r="B8" s="408" t="s">
        <v>18</v>
      </c>
      <c r="C8" s="409"/>
      <c r="D8" s="409"/>
      <c r="E8" s="409"/>
    </row>
    <row r="9" spans="2:7" ht="16.5" thickBot="1">
      <c r="B9" s="410" t="s">
        <v>99</v>
      </c>
      <c r="C9" s="410"/>
      <c r="D9" s="410"/>
      <c r="E9" s="410"/>
    </row>
    <row r="10" spans="2:7" ht="13.5" thickBot="1">
      <c r="B10" s="62"/>
      <c r="C10" s="118" t="s">
        <v>2</v>
      </c>
      <c r="D10" s="278" t="str">
        <f>'Fundusz Gwarantowany'!$D$10</f>
        <v>30-06-2025</v>
      </c>
      <c r="E10" s="279" t="str">
        <f>'Fundusz Gwarantowany'!$E$10</f>
        <v>30-06-2026</v>
      </c>
    </row>
    <row r="11" spans="2:7">
      <c r="B11" s="64" t="s">
        <v>3</v>
      </c>
      <c r="C11" s="20" t="s">
        <v>105</v>
      </c>
      <c r="D11" s="280">
        <v>1017084.76</v>
      </c>
      <c r="E11" s="221">
        <f>SUM(E12:E14,E16)</f>
        <v>1102936.6199999999</v>
      </c>
    </row>
    <row r="12" spans="2:7">
      <c r="B12" s="97" t="s">
        <v>4</v>
      </c>
      <c r="C12" s="124" t="s">
        <v>5</v>
      </c>
      <c r="D12" s="281">
        <v>1013394.07</v>
      </c>
      <c r="E12" s="282">
        <v>1100207.58</v>
      </c>
    </row>
    <row r="13" spans="2:7">
      <c r="B13" s="97" t="s">
        <v>6</v>
      </c>
      <c r="C13" s="124" t="s">
        <v>7</v>
      </c>
      <c r="D13" s="281">
        <v>137.56</v>
      </c>
      <c r="E13" s="282">
        <v>99.64</v>
      </c>
    </row>
    <row r="14" spans="2:7">
      <c r="B14" s="97" t="s">
        <v>8</v>
      </c>
      <c r="C14" s="124" t="s">
        <v>10</v>
      </c>
      <c r="D14" s="281">
        <v>3553.13</v>
      </c>
      <c r="E14" s="282">
        <v>2629.4</v>
      </c>
    </row>
    <row r="15" spans="2:7">
      <c r="B15" s="97" t="s">
        <v>102</v>
      </c>
      <c r="C15" s="124" t="s">
        <v>11</v>
      </c>
      <c r="D15" s="281">
        <v>3553.13</v>
      </c>
      <c r="E15" s="282">
        <v>2629.4</v>
      </c>
    </row>
    <row r="16" spans="2:7">
      <c r="B16" s="100" t="s">
        <v>103</v>
      </c>
      <c r="C16" s="125" t="s">
        <v>12</v>
      </c>
      <c r="D16" s="283">
        <v>0</v>
      </c>
      <c r="E16" s="284">
        <v>0</v>
      </c>
    </row>
    <row r="17" spans="2:12">
      <c r="B17" s="6" t="s">
        <v>13</v>
      </c>
      <c r="C17" s="117" t="s">
        <v>65</v>
      </c>
      <c r="D17" s="285">
        <v>1005.69</v>
      </c>
      <c r="E17" s="286">
        <f>SUM(E18:E20)</f>
        <v>2705.63</v>
      </c>
    </row>
    <row r="18" spans="2:12">
      <c r="B18" s="97" t="s">
        <v>4</v>
      </c>
      <c r="C18" s="124" t="s">
        <v>11</v>
      </c>
      <c r="D18" s="283">
        <v>1005.69</v>
      </c>
      <c r="E18" s="284">
        <v>2705.63</v>
      </c>
    </row>
    <row r="19" spans="2:12">
      <c r="B19" s="97" t="s">
        <v>6</v>
      </c>
      <c r="C19" s="124" t="s">
        <v>104</v>
      </c>
      <c r="D19" s="281">
        <v>0</v>
      </c>
      <c r="E19" s="282">
        <v>0</v>
      </c>
    </row>
    <row r="20" spans="2:12" ht="13.5" thickBot="1">
      <c r="B20" s="102" t="s">
        <v>8</v>
      </c>
      <c r="C20" s="103" t="s">
        <v>14</v>
      </c>
      <c r="D20" s="287">
        <v>0</v>
      </c>
      <c r="E20" s="288">
        <v>0</v>
      </c>
    </row>
    <row r="21" spans="2:12" ht="13.5" thickBot="1">
      <c r="B21" s="427" t="s">
        <v>106</v>
      </c>
      <c r="C21" s="428"/>
      <c r="D21" s="289">
        <v>1016079.0700000001</v>
      </c>
      <c r="E21" s="246">
        <f>E11-E17</f>
        <v>1100230.99</v>
      </c>
      <c r="F21" s="59"/>
    </row>
    <row r="22" spans="2:12">
      <c r="B22" s="2"/>
      <c r="C22" s="5"/>
      <c r="D22" s="232"/>
      <c r="E22" s="232"/>
    </row>
    <row r="23" spans="2:12" ht="13.5">
      <c r="B23" s="408" t="s">
        <v>100</v>
      </c>
      <c r="C23" s="419"/>
      <c r="D23" s="419"/>
      <c r="E23" s="419"/>
    </row>
    <row r="24" spans="2:12" ht="14.25" thickBot="1">
      <c r="B24" s="410" t="s">
        <v>101</v>
      </c>
      <c r="C24" s="420"/>
      <c r="D24" s="420"/>
      <c r="E24" s="420"/>
    </row>
    <row r="25" spans="2:12" ht="13.5" thickBot="1">
      <c r="B25" s="62"/>
      <c r="C25" s="104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2">
      <c r="B26" s="67" t="s">
        <v>15</v>
      </c>
      <c r="C26" s="68" t="s">
        <v>16</v>
      </c>
      <c r="D26" s="234">
        <v>1055572.69</v>
      </c>
      <c r="E26" s="235">
        <v>1076152.49</v>
      </c>
    </row>
    <row r="27" spans="2:12">
      <c r="B27" s="6" t="s">
        <v>17</v>
      </c>
      <c r="C27" s="7" t="s">
        <v>107</v>
      </c>
      <c r="D27" s="236">
        <v>-79829.960000000006</v>
      </c>
      <c r="E27" s="237">
        <v>1516.1100000000001</v>
      </c>
      <c r="F27" s="57"/>
    </row>
    <row r="28" spans="2:12">
      <c r="B28" s="6" t="s">
        <v>18</v>
      </c>
      <c r="C28" s="7" t="s">
        <v>19</v>
      </c>
      <c r="D28" s="236">
        <v>160833.41</v>
      </c>
      <c r="E28" s="238">
        <v>132252.76999999999</v>
      </c>
      <c r="F28" s="57"/>
    </row>
    <row r="29" spans="2:12">
      <c r="B29" s="105" t="s">
        <v>4</v>
      </c>
      <c r="C29" s="98" t="s">
        <v>20</v>
      </c>
      <c r="D29" s="239">
        <v>156315.54</v>
      </c>
      <c r="E29" s="240">
        <v>132252.76999999999</v>
      </c>
      <c r="F29" s="57"/>
    </row>
    <row r="30" spans="2:12">
      <c r="B30" s="105" t="s">
        <v>6</v>
      </c>
      <c r="C30" s="98" t="s">
        <v>21</v>
      </c>
      <c r="D30" s="239">
        <v>0</v>
      </c>
      <c r="E30" s="240">
        <v>0</v>
      </c>
      <c r="F30" s="57"/>
      <c r="L30" s="129"/>
    </row>
    <row r="31" spans="2:12">
      <c r="B31" s="105" t="s">
        <v>8</v>
      </c>
      <c r="C31" s="98" t="s">
        <v>22</v>
      </c>
      <c r="D31" s="239">
        <v>4517.87</v>
      </c>
      <c r="E31" s="240">
        <v>0</v>
      </c>
      <c r="F31" s="57"/>
    </row>
    <row r="32" spans="2:12">
      <c r="B32" s="65" t="s">
        <v>23</v>
      </c>
      <c r="C32" s="8" t="s">
        <v>24</v>
      </c>
      <c r="D32" s="236">
        <v>240663.37</v>
      </c>
      <c r="E32" s="238">
        <v>130736.65999999999</v>
      </c>
      <c r="F32" s="57"/>
    </row>
    <row r="33" spans="2:12">
      <c r="B33" s="105" t="s">
        <v>4</v>
      </c>
      <c r="C33" s="98" t="s">
        <v>25</v>
      </c>
      <c r="D33" s="239">
        <v>238761.31</v>
      </c>
      <c r="E33" s="240">
        <v>130053.8</v>
      </c>
      <c r="F33" s="57"/>
    </row>
    <row r="34" spans="2:12">
      <c r="B34" s="105" t="s">
        <v>6</v>
      </c>
      <c r="C34" s="98" t="s">
        <v>26</v>
      </c>
      <c r="D34" s="239">
        <v>1100.29</v>
      </c>
      <c r="E34" s="240">
        <v>21.63</v>
      </c>
      <c r="F34" s="57"/>
      <c r="L34" s="96"/>
    </row>
    <row r="35" spans="2:12">
      <c r="B35" s="105" t="s">
        <v>8</v>
      </c>
      <c r="C35" s="98" t="s">
        <v>27</v>
      </c>
      <c r="D35" s="239">
        <v>801.77</v>
      </c>
      <c r="E35" s="240">
        <v>661.19</v>
      </c>
      <c r="F35" s="57"/>
    </row>
    <row r="36" spans="2:12">
      <c r="B36" s="105" t="s">
        <v>9</v>
      </c>
      <c r="C36" s="98" t="s">
        <v>28</v>
      </c>
      <c r="D36" s="239">
        <v>0</v>
      </c>
      <c r="E36" s="240">
        <v>0</v>
      </c>
      <c r="F36" s="57"/>
    </row>
    <row r="37" spans="2:12" ht="25.5">
      <c r="B37" s="105" t="s">
        <v>29</v>
      </c>
      <c r="C37" s="98" t="s">
        <v>30</v>
      </c>
      <c r="D37" s="239">
        <v>0</v>
      </c>
      <c r="E37" s="240">
        <v>0</v>
      </c>
      <c r="F37" s="57"/>
    </row>
    <row r="38" spans="2:12">
      <c r="B38" s="105" t="s">
        <v>31</v>
      </c>
      <c r="C38" s="98" t="s">
        <v>32</v>
      </c>
      <c r="D38" s="239">
        <v>0</v>
      </c>
      <c r="E38" s="240">
        <v>0</v>
      </c>
      <c r="F38" s="57"/>
    </row>
    <row r="39" spans="2:12">
      <c r="B39" s="106" t="s">
        <v>33</v>
      </c>
      <c r="C39" s="107" t="s">
        <v>34</v>
      </c>
      <c r="D39" s="241">
        <v>0</v>
      </c>
      <c r="E39" s="242">
        <v>0.04</v>
      </c>
      <c r="F39" s="57"/>
    </row>
    <row r="40" spans="2:12" ht="13.5" thickBot="1">
      <c r="B40" s="69" t="s">
        <v>35</v>
      </c>
      <c r="C40" s="70" t="s">
        <v>36</v>
      </c>
      <c r="D40" s="243">
        <v>40336.339999999997</v>
      </c>
      <c r="E40" s="244">
        <v>22562.39</v>
      </c>
    </row>
    <row r="41" spans="2:12" ht="13.5" thickBot="1">
      <c r="B41" s="71" t="s">
        <v>37</v>
      </c>
      <c r="C41" s="72" t="s">
        <v>38</v>
      </c>
      <c r="D41" s="245">
        <v>1016079.07</v>
      </c>
      <c r="E41" s="246">
        <f>SUM(E26,E27,E40)</f>
        <v>1100230.99</v>
      </c>
      <c r="F41" s="59"/>
    </row>
    <row r="42" spans="2:12">
      <c r="B42" s="66"/>
      <c r="C42" s="66"/>
      <c r="D42" s="247"/>
      <c r="E42" s="247"/>
      <c r="F42" s="59"/>
    </row>
    <row r="43" spans="2:12" ht="13.5">
      <c r="B43" s="408" t="s">
        <v>60</v>
      </c>
      <c r="C43" s="421"/>
      <c r="D43" s="421"/>
      <c r="E43" s="421"/>
    </row>
    <row r="44" spans="2:12" ht="14.25" thickBot="1">
      <c r="B44" s="410" t="s">
        <v>117</v>
      </c>
      <c r="C44" s="422"/>
      <c r="D44" s="422"/>
      <c r="E44" s="422"/>
    </row>
    <row r="45" spans="2:12" ht="13.5" thickBot="1">
      <c r="B45" s="62"/>
      <c r="C45" s="19" t="s">
        <v>39</v>
      </c>
      <c r="D45" s="218" t="str">
        <f>'Fundusz Gwarantowany'!$D$45</f>
        <v>30-06-2025</v>
      </c>
      <c r="E45" s="219" t="str">
        <f>'Fundusz Gwarantowany'!$E$45</f>
        <v>30-06-2026</v>
      </c>
    </row>
    <row r="46" spans="2:12">
      <c r="B46" s="10" t="s">
        <v>18</v>
      </c>
      <c r="C46" s="20" t="s">
        <v>108</v>
      </c>
      <c r="D46" s="248"/>
      <c r="E46" s="249"/>
    </row>
    <row r="47" spans="2:12">
      <c r="B47" s="108" t="s">
        <v>4</v>
      </c>
      <c r="C47" s="98" t="s">
        <v>40</v>
      </c>
      <c r="D47" s="250">
        <v>99711.20120000001</v>
      </c>
      <c r="E47" s="251">
        <v>93678.585200000001</v>
      </c>
    </row>
    <row r="48" spans="2:12">
      <c r="B48" s="109" t="s">
        <v>6</v>
      </c>
      <c r="C48" s="107" t="s">
        <v>41</v>
      </c>
      <c r="D48" s="250">
        <v>92161.392500000002</v>
      </c>
      <c r="E48" s="252">
        <v>93749.998699999996</v>
      </c>
    </row>
    <row r="49" spans="2:5">
      <c r="B49" s="86" t="s">
        <v>23</v>
      </c>
      <c r="C49" s="88" t="s">
        <v>109</v>
      </c>
      <c r="D49" s="253"/>
      <c r="E49" s="254"/>
    </row>
    <row r="50" spans="2:5">
      <c r="B50" s="108" t="s">
        <v>4</v>
      </c>
      <c r="C50" s="98" t="s">
        <v>40</v>
      </c>
      <c r="D50" s="250">
        <v>10.586300000000001</v>
      </c>
      <c r="E50" s="255">
        <v>11.4877</v>
      </c>
    </row>
    <row r="51" spans="2:5">
      <c r="B51" s="108" t="s">
        <v>6</v>
      </c>
      <c r="C51" s="98" t="s">
        <v>110</v>
      </c>
      <c r="D51" s="250">
        <v>10.479600000000001</v>
      </c>
      <c r="E51" s="255">
        <v>11.143500000000001</v>
      </c>
    </row>
    <row r="52" spans="2:5">
      <c r="B52" s="108" t="s">
        <v>8</v>
      </c>
      <c r="C52" s="98" t="s">
        <v>111</v>
      </c>
      <c r="D52" s="250">
        <v>11.0931</v>
      </c>
      <c r="E52" s="255">
        <v>11.735800000000001</v>
      </c>
    </row>
    <row r="53" spans="2:5" ht="13.5" thickBot="1">
      <c r="B53" s="110" t="s">
        <v>9</v>
      </c>
      <c r="C53" s="111" t="s">
        <v>41</v>
      </c>
      <c r="D53" s="256">
        <v>11.025</v>
      </c>
      <c r="E53" s="257">
        <v>11.735800000000001</v>
      </c>
    </row>
    <row r="54" spans="2:5">
      <c r="B54" s="80"/>
      <c r="C54" s="81"/>
      <c r="D54" s="258"/>
      <c r="E54" s="258"/>
    </row>
    <row r="55" spans="2:5" ht="13.5">
      <c r="B55" s="408" t="s">
        <v>62</v>
      </c>
      <c r="C55" s="409"/>
      <c r="D55" s="409"/>
      <c r="E55" s="409"/>
    </row>
    <row r="56" spans="2:5" ht="14.25" thickBot="1">
      <c r="B56" s="410" t="s">
        <v>112</v>
      </c>
      <c r="C56" s="411"/>
      <c r="D56" s="411"/>
      <c r="E56" s="411"/>
    </row>
    <row r="57" spans="2:5" ht="23.25" thickBot="1">
      <c r="B57" s="423" t="s">
        <v>42</v>
      </c>
      <c r="C57" s="424"/>
      <c r="D57" s="290" t="s">
        <v>118</v>
      </c>
      <c r="E57" s="291" t="s">
        <v>113</v>
      </c>
    </row>
    <row r="58" spans="2:5">
      <c r="B58" s="14" t="s">
        <v>18</v>
      </c>
      <c r="C58" s="89" t="s">
        <v>43</v>
      </c>
      <c r="D58" s="261">
        <f>SUM(D59:D70)</f>
        <v>1100207.58</v>
      </c>
      <c r="E58" s="262">
        <f>D58/E21</f>
        <v>0.99997872264986831</v>
      </c>
    </row>
    <row r="59" spans="2:5" ht="25.5">
      <c r="B59" s="15" t="s">
        <v>4</v>
      </c>
      <c r="C59" s="9" t="s">
        <v>44</v>
      </c>
      <c r="D59" s="263">
        <v>0</v>
      </c>
      <c r="E59" s="264">
        <v>0</v>
      </c>
    </row>
    <row r="60" spans="2:5" ht="25.5">
      <c r="B60" s="11" t="s">
        <v>6</v>
      </c>
      <c r="C60" s="4" t="s">
        <v>45</v>
      </c>
      <c r="D60" s="265">
        <v>0</v>
      </c>
      <c r="E60" s="266">
        <v>0</v>
      </c>
    </row>
    <row r="61" spans="2:5">
      <c r="B61" s="11" t="s">
        <v>8</v>
      </c>
      <c r="C61" s="4" t="s">
        <v>46</v>
      </c>
      <c r="D61" s="265">
        <v>0</v>
      </c>
      <c r="E61" s="266">
        <v>0</v>
      </c>
    </row>
    <row r="62" spans="2:5">
      <c r="B62" s="11" t="s">
        <v>9</v>
      </c>
      <c r="C62" s="4" t="s">
        <v>47</v>
      </c>
      <c r="D62" s="265">
        <v>0</v>
      </c>
      <c r="E62" s="266">
        <f>D62/E21</f>
        <v>0</v>
      </c>
    </row>
    <row r="63" spans="2:5">
      <c r="B63" s="11" t="s">
        <v>29</v>
      </c>
      <c r="C63" s="4" t="s">
        <v>48</v>
      </c>
      <c r="D63" s="265">
        <v>0</v>
      </c>
      <c r="E63" s="266">
        <v>0</v>
      </c>
    </row>
    <row r="64" spans="2:5">
      <c r="B64" s="15" t="s">
        <v>31</v>
      </c>
      <c r="C64" s="9" t="s">
        <v>49</v>
      </c>
      <c r="D64" s="292">
        <v>1030504.65</v>
      </c>
      <c r="E64" s="264">
        <f>D64/E21</f>
        <v>0.93662572620318574</v>
      </c>
    </row>
    <row r="65" spans="2:5">
      <c r="B65" s="15" t="s">
        <v>33</v>
      </c>
      <c r="C65" s="9" t="s">
        <v>114</v>
      </c>
      <c r="D65" s="263">
        <v>0</v>
      </c>
      <c r="E65" s="264">
        <v>0</v>
      </c>
    </row>
    <row r="66" spans="2:5">
      <c r="B66" s="15" t="s">
        <v>50</v>
      </c>
      <c r="C66" s="9" t="s">
        <v>51</v>
      </c>
      <c r="D66" s="263">
        <v>0</v>
      </c>
      <c r="E66" s="264">
        <v>0</v>
      </c>
    </row>
    <row r="67" spans="2:5">
      <c r="B67" s="11" t="s">
        <v>52</v>
      </c>
      <c r="C67" s="4" t="s">
        <v>53</v>
      </c>
      <c r="D67" s="265">
        <v>0</v>
      </c>
      <c r="E67" s="266">
        <v>0</v>
      </c>
    </row>
    <row r="68" spans="2:5">
      <c r="B68" s="11" t="s">
        <v>54</v>
      </c>
      <c r="C68" s="4" t="s">
        <v>55</v>
      </c>
      <c r="D68" s="265">
        <v>0</v>
      </c>
      <c r="E68" s="266">
        <v>0</v>
      </c>
    </row>
    <row r="69" spans="2:5">
      <c r="B69" s="11" t="s">
        <v>56</v>
      </c>
      <c r="C69" s="4" t="s">
        <v>57</v>
      </c>
      <c r="D69" s="293">
        <v>69702.929999999993</v>
      </c>
      <c r="E69" s="266">
        <f>D69/E21</f>
        <v>6.3352996446682519E-2</v>
      </c>
    </row>
    <row r="70" spans="2:5">
      <c r="B70" s="82" t="s">
        <v>58</v>
      </c>
      <c r="C70" s="83" t="s">
        <v>59</v>
      </c>
      <c r="D70" s="268">
        <v>0</v>
      </c>
      <c r="E70" s="269">
        <v>0</v>
      </c>
    </row>
    <row r="71" spans="2:5">
      <c r="B71" s="86" t="s">
        <v>23</v>
      </c>
      <c r="C71" s="8" t="s">
        <v>61</v>
      </c>
      <c r="D71" s="270">
        <f>E13</f>
        <v>99.64</v>
      </c>
      <c r="E71" s="271">
        <f>D71/E21</f>
        <v>9.0562800816944812E-5</v>
      </c>
    </row>
    <row r="72" spans="2:5">
      <c r="B72" s="84" t="s">
        <v>60</v>
      </c>
      <c r="C72" s="85" t="s">
        <v>63</v>
      </c>
      <c r="D72" s="272">
        <f>E14</f>
        <v>2629.4</v>
      </c>
      <c r="E72" s="273">
        <f>D72/E21</f>
        <v>2.3898617871143586E-3</v>
      </c>
    </row>
    <row r="73" spans="2:5">
      <c r="B73" s="16" t="s">
        <v>62</v>
      </c>
      <c r="C73" s="17" t="s">
        <v>65</v>
      </c>
      <c r="D73" s="274">
        <f>E17</f>
        <v>2705.63</v>
      </c>
      <c r="E73" s="275">
        <f>D73/E21</f>
        <v>2.4591472377995826E-3</v>
      </c>
    </row>
    <row r="74" spans="2:5">
      <c r="B74" s="86" t="s">
        <v>64</v>
      </c>
      <c r="C74" s="8" t="s">
        <v>66</v>
      </c>
      <c r="D74" s="270">
        <f>D58+D71+D72-D73</f>
        <v>1100230.99</v>
      </c>
      <c r="E74" s="271">
        <f>E58+E71+E72-E73</f>
        <v>0.99999999999999989</v>
      </c>
    </row>
    <row r="75" spans="2:5">
      <c r="B75" s="11" t="s">
        <v>4</v>
      </c>
      <c r="C75" s="4" t="s">
        <v>67</v>
      </c>
      <c r="D75" s="265">
        <f>D74-D77</f>
        <v>1100230.99</v>
      </c>
      <c r="E75" s="266">
        <f>D75/E21</f>
        <v>1</v>
      </c>
    </row>
    <row r="76" spans="2:5">
      <c r="B76" s="11" t="s">
        <v>6</v>
      </c>
      <c r="C76" s="4" t="s">
        <v>115</v>
      </c>
      <c r="D76" s="265">
        <v>0</v>
      </c>
      <c r="E76" s="266">
        <f>D76/E21</f>
        <v>0</v>
      </c>
    </row>
    <row r="77" spans="2:5" ht="13.5" thickBot="1">
      <c r="B77" s="12" t="s">
        <v>8</v>
      </c>
      <c r="C77" s="13" t="s">
        <v>116</v>
      </c>
      <c r="D77" s="276">
        <v>0</v>
      </c>
      <c r="E77" s="277">
        <f>D77/E21</f>
        <v>0</v>
      </c>
    </row>
    <row r="78" spans="2:5">
      <c r="B78" s="1"/>
      <c r="C78" s="1"/>
      <c r="D78" s="215"/>
      <c r="E78" s="215"/>
    </row>
    <row r="79" spans="2:5">
      <c r="B79" s="1"/>
      <c r="C79" s="1"/>
      <c r="D79" s="215"/>
      <c r="E79" s="215"/>
    </row>
    <row r="80" spans="2:5">
      <c r="B80" s="1"/>
      <c r="C80" s="1"/>
      <c r="D80" s="215"/>
      <c r="E80" s="215"/>
    </row>
    <row r="81" spans="2:5">
      <c r="B81" s="1"/>
      <c r="C81" s="1"/>
      <c r="D81" s="215"/>
      <c r="E81" s="215"/>
    </row>
  </sheetData>
  <mergeCells count="14">
    <mergeCell ref="B9:E9"/>
    <mergeCell ref="B2:E2"/>
    <mergeCell ref="B3:E3"/>
    <mergeCell ref="B5:E5"/>
    <mergeCell ref="B6:E6"/>
    <mergeCell ref="B8:E8"/>
    <mergeCell ref="B56:E56"/>
    <mergeCell ref="B57:C57"/>
    <mergeCell ref="B21:C21"/>
    <mergeCell ref="B23:E23"/>
    <mergeCell ref="B24:E24"/>
    <mergeCell ref="B43:E43"/>
    <mergeCell ref="B44:E44"/>
    <mergeCell ref="B55:E55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  <headerFooter>
    <oddHeader>&amp;C&amp;"Calibri"&amp;10&amp;K000000Confidential&amp;1#</oddHeader>
  </headerFooter>
  <customProperties>
    <customPr name="_pios_id" r:id="rId2"/>
  </customPropertie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81"/>
  <sheetViews>
    <sheetView zoomScale="75" zoomScaleNormal="75" workbookViewId="0">
      <selection activeCell="I25" sqref="I25"/>
    </sheetView>
  </sheetViews>
  <sheetFormatPr defaultRowHeight="12.75"/>
  <cols>
    <col min="1" max="1" width="9.140625" style="18"/>
    <col min="2" max="2" width="4.42578125" style="18" bestFit="1" customWidth="1"/>
    <col min="3" max="3" width="77.7109375" style="18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2.42578125" bestFit="1" customWidth="1"/>
  </cols>
  <sheetData>
    <row r="1" spans="2:7">
      <c r="B1" s="1"/>
      <c r="C1" s="1"/>
      <c r="D1" s="215"/>
      <c r="E1" s="215"/>
    </row>
    <row r="2" spans="2:7" ht="15.75">
      <c r="B2" s="414" t="s">
        <v>0</v>
      </c>
      <c r="C2" s="414"/>
      <c r="D2" s="414"/>
      <c r="E2" s="414"/>
      <c r="G2" s="57"/>
    </row>
    <row r="3" spans="2:7" ht="15.75">
      <c r="B3" s="414" t="str">
        <f>'Fundusz Gwarantowany'!$B$3</f>
        <v>SPORZĄDZONE NA DZIEŃ 30-06-2026</v>
      </c>
      <c r="C3" s="414"/>
      <c r="D3" s="414"/>
      <c r="E3" s="414"/>
    </row>
    <row r="4" spans="2:7" ht="15">
      <c r="B4" s="61"/>
      <c r="C4" s="61"/>
      <c r="D4" s="216"/>
      <c r="E4" s="216"/>
    </row>
    <row r="5" spans="2:7" ht="14.25">
      <c r="B5" s="415" t="s">
        <v>1</v>
      </c>
      <c r="C5" s="415"/>
      <c r="D5" s="415"/>
      <c r="E5" s="415"/>
    </row>
    <row r="6" spans="2:7" ht="14.25">
      <c r="B6" s="416" t="s">
        <v>181</v>
      </c>
      <c r="C6" s="416"/>
      <c r="D6" s="416"/>
      <c r="E6" s="416"/>
    </row>
    <row r="7" spans="2:7" ht="14.25">
      <c r="B7" s="63"/>
      <c r="C7" s="63"/>
      <c r="D7" s="217"/>
      <c r="E7" s="217"/>
    </row>
    <row r="8" spans="2:7" ht="13.5">
      <c r="B8" s="408" t="s">
        <v>18</v>
      </c>
      <c r="C8" s="409"/>
      <c r="D8" s="409"/>
      <c r="E8" s="409"/>
    </row>
    <row r="9" spans="2:7" ht="16.5" thickBot="1">
      <c r="B9" s="410" t="s">
        <v>99</v>
      </c>
      <c r="C9" s="410"/>
      <c r="D9" s="410"/>
      <c r="E9" s="410"/>
    </row>
    <row r="10" spans="2:7" ht="13.5" thickBot="1">
      <c r="B10" s="62"/>
      <c r="C10" s="118" t="s">
        <v>2</v>
      </c>
      <c r="D10" s="278" t="str">
        <f>'Fundusz Gwarantowany'!$D$10</f>
        <v>30-06-2025</v>
      </c>
      <c r="E10" s="279" t="str">
        <f>'Fundusz Gwarantowany'!$E$10</f>
        <v>30-06-2026</v>
      </c>
    </row>
    <row r="11" spans="2:7">
      <c r="B11" s="64" t="s">
        <v>3</v>
      </c>
      <c r="C11" s="20" t="s">
        <v>105</v>
      </c>
      <c r="D11" s="280">
        <v>1154457.3599999999</v>
      </c>
      <c r="E11" s="221">
        <f>SUM(E12:E14,E16)</f>
        <v>1074891.9200000002</v>
      </c>
    </row>
    <row r="12" spans="2:7">
      <c r="B12" s="97" t="s">
        <v>4</v>
      </c>
      <c r="C12" s="124" t="s">
        <v>5</v>
      </c>
      <c r="D12" s="281">
        <v>1151556.26</v>
      </c>
      <c r="E12" s="282">
        <v>1072351.82</v>
      </c>
    </row>
    <row r="13" spans="2:7">
      <c r="B13" s="97" t="s">
        <v>6</v>
      </c>
      <c r="C13" s="124" t="s">
        <v>7</v>
      </c>
      <c r="D13" s="281">
        <v>124.42</v>
      </c>
      <c r="E13" s="282">
        <v>50.06</v>
      </c>
    </row>
    <row r="14" spans="2:7">
      <c r="B14" s="97" t="s">
        <v>8</v>
      </c>
      <c r="C14" s="124" t="s">
        <v>10</v>
      </c>
      <c r="D14" s="281">
        <v>2776.68</v>
      </c>
      <c r="E14" s="282">
        <v>2490.04</v>
      </c>
    </row>
    <row r="15" spans="2:7">
      <c r="B15" s="97" t="s">
        <v>102</v>
      </c>
      <c r="C15" s="124" t="s">
        <v>11</v>
      </c>
      <c r="D15" s="281">
        <v>2776.68</v>
      </c>
      <c r="E15" s="282">
        <v>2490.04</v>
      </c>
    </row>
    <row r="16" spans="2:7">
      <c r="B16" s="100" t="s">
        <v>103</v>
      </c>
      <c r="C16" s="125" t="s">
        <v>12</v>
      </c>
      <c r="D16" s="283">
        <v>0</v>
      </c>
      <c r="E16" s="284">
        <v>0</v>
      </c>
    </row>
    <row r="17" spans="2:12">
      <c r="B17" s="6" t="s">
        <v>13</v>
      </c>
      <c r="C17" s="117" t="s">
        <v>65</v>
      </c>
      <c r="D17" s="285">
        <v>1157.5999999999999</v>
      </c>
      <c r="E17" s="286">
        <f>SUM(E18:E20)</f>
        <v>1061.8599999999999</v>
      </c>
    </row>
    <row r="18" spans="2:12">
      <c r="B18" s="97" t="s">
        <v>4</v>
      </c>
      <c r="C18" s="124" t="s">
        <v>11</v>
      </c>
      <c r="D18" s="283">
        <v>1157.5999999999999</v>
      </c>
      <c r="E18" s="284">
        <v>1061.8599999999999</v>
      </c>
    </row>
    <row r="19" spans="2:12">
      <c r="B19" s="97" t="s">
        <v>6</v>
      </c>
      <c r="C19" s="124" t="s">
        <v>104</v>
      </c>
      <c r="D19" s="281">
        <v>0</v>
      </c>
      <c r="E19" s="282">
        <v>0</v>
      </c>
    </row>
    <row r="20" spans="2:12" ht="13.5" thickBot="1">
      <c r="B20" s="102" t="s">
        <v>8</v>
      </c>
      <c r="C20" s="103" t="s">
        <v>14</v>
      </c>
      <c r="D20" s="287">
        <v>0</v>
      </c>
      <c r="E20" s="288">
        <v>0</v>
      </c>
    </row>
    <row r="21" spans="2:12" ht="13.5" thickBot="1">
      <c r="B21" s="427" t="s">
        <v>106</v>
      </c>
      <c r="C21" s="428"/>
      <c r="D21" s="289">
        <v>1153299.7599999998</v>
      </c>
      <c r="E21" s="246">
        <f>E11-E17</f>
        <v>1073830.06</v>
      </c>
      <c r="F21" s="59"/>
    </row>
    <row r="22" spans="2:12">
      <c r="B22" s="2"/>
      <c r="C22" s="5"/>
      <c r="D22" s="232"/>
      <c r="E22" s="232"/>
    </row>
    <row r="23" spans="2:12" ht="13.5">
      <c r="B23" s="408" t="s">
        <v>100</v>
      </c>
      <c r="C23" s="419"/>
      <c r="D23" s="419"/>
      <c r="E23" s="419"/>
    </row>
    <row r="24" spans="2:12" ht="14.25" thickBot="1">
      <c r="B24" s="410" t="s">
        <v>101</v>
      </c>
      <c r="C24" s="420"/>
      <c r="D24" s="420"/>
      <c r="E24" s="420"/>
    </row>
    <row r="25" spans="2:12" ht="13.5" thickBot="1">
      <c r="B25" s="62"/>
      <c r="C25" s="104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2">
      <c r="B26" s="179" t="s">
        <v>15</v>
      </c>
      <c r="C26" s="180" t="s">
        <v>16</v>
      </c>
      <c r="D26" s="234">
        <v>1347625.3599999999</v>
      </c>
      <c r="E26" s="235">
        <v>1119605.3899999999</v>
      </c>
    </row>
    <row r="27" spans="2:12">
      <c r="B27" s="131" t="s">
        <v>17</v>
      </c>
      <c r="C27" s="132" t="s">
        <v>107</v>
      </c>
      <c r="D27" s="236">
        <v>-227272.25</v>
      </c>
      <c r="E27" s="237">
        <v>-63853.729999999996</v>
      </c>
      <c r="F27" s="57"/>
    </row>
    <row r="28" spans="2:12">
      <c r="B28" s="131" t="s">
        <v>18</v>
      </c>
      <c r="C28" s="132" t="s">
        <v>19</v>
      </c>
      <c r="D28" s="236">
        <v>155183.76</v>
      </c>
      <c r="E28" s="238">
        <v>81076.11</v>
      </c>
      <c r="F28" s="57"/>
    </row>
    <row r="29" spans="2:12">
      <c r="B29" s="140" t="s">
        <v>4</v>
      </c>
      <c r="C29" s="128" t="s">
        <v>20</v>
      </c>
      <c r="D29" s="239">
        <v>155183.76</v>
      </c>
      <c r="E29" s="240">
        <v>81076.070000000007</v>
      </c>
      <c r="F29" s="57"/>
    </row>
    <row r="30" spans="2:12">
      <c r="B30" s="140" t="s">
        <v>6</v>
      </c>
      <c r="C30" s="128" t="s">
        <v>21</v>
      </c>
      <c r="D30" s="239">
        <v>0</v>
      </c>
      <c r="E30" s="240">
        <v>0</v>
      </c>
      <c r="F30" s="57"/>
      <c r="L30" s="129"/>
    </row>
    <row r="31" spans="2:12">
      <c r="B31" s="140" t="s">
        <v>8</v>
      </c>
      <c r="C31" s="128" t="s">
        <v>22</v>
      </c>
      <c r="D31" s="239">
        <v>0</v>
      </c>
      <c r="E31" s="240">
        <v>0.04</v>
      </c>
      <c r="F31" s="57"/>
    </row>
    <row r="32" spans="2:12">
      <c r="B32" s="133" t="s">
        <v>23</v>
      </c>
      <c r="C32" s="134" t="s">
        <v>24</v>
      </c>
      <c r="D32" s="236">
        <v>382456.01</v>
      </c>
      <c r="E32" s="238">
        <v>144929.84</v>
      </c>
      <c r="F32" s="57"/>
    </row>
    <row r="33" spans="2:12">
      <c r="B33" s="140" t="s">
        <v>4</v>
      </c>
      <c r="C33" s="128" t="s">
        <v>25</v>
      </c>
      <c r="D33" s="239">
        <v>380622.01</v>
      </c>
      <c r="E33" s="240">
        <v>144295.07</v>
      </c>
      <c r="F33" s="57"/>
    </row>
    <row r="34" spans="2:12">
      <c r="B34" s="140" t="s">
        <v>6</v>
      </c>
      <c r="C34" s="128" t="s">
        <v>26</v>
      </c>
      <c r="D34" s="239">
        <v>1110.08</v>
      </c>
      <c r="E34" s="240">
        <v>0</v>
      </c>
      <c r="F34" s="57"/>
      <c r="L34" s="96"/>
    </row>
    <row r="35" spans="2:12">
      <c r="B35" s="140" t="s">
        <v>8</v>
      </c>
      <c r="C35" s="128" t="s">
        <v>27</v>
      </c>
      <c r="D35" s="239">
        <v>723.91</v>
      </c>
      <c r="E35" s="240">
        <v>634.77</v>
      </c>
      <c r="F35" s="57"/>
    </row>
    <row r="36" spans="2:12">
      <c r="B36" s="140" t="s">
        <v>9</v>
      </c>
      <c r="C36" s="128" t="s">
        <v>28</v>
      </c>
      <c r="D36" s="239">
        <v>0</v>
      </c>
      <c r="E36" s="240">
        <v>0</v>
      </c>
      <c r="F36" s="57"/>
    </row>
    <row r="37" spans="2:12" ht="25.5">
      <c r="B37" s="140" t="s">
        <v>29</v>
      </c>
      <c r="C37" s="128" t="s">
        <v>30</v>
      </c>
      <c r="D37" s="239">
        <v>0</v>
      </c>
      <c r="E37" s="240">
        <v>0</v>
      </c>
      <c r="F37" s="57"/>
    </row>
    <row r="38" spans="2:12">
      <c r="B38" s="140" t="s">
        <v>31</v>
      </c>
      <c r="C38" s="128" t="s">
        <v>32</v>
      </c>
      <c r="D38" s="239">
        <v>0</v>
      </c>
      <c r="E38" s="240">
        <v>0</v>
      </c>
      <c r="F38" s="57"/>
    </row>
    <row r="39" spans="2:12">
      <c r="B39" s="141" t="s">
        <v>33</v>
      </c>
      <c r="C39" s="142" t="s">
        <v>34</v>
      </c>
      <c r="D39" s="241">
        <v>0.01</v>
      </c>
      <c r="E39" s="242">
        <v>0</v>
      </c>
      <c r="F39" s="57"/>
    </row>
    <row r="40" spans="2:12" ht="13.5" thickBot="1">
      <c r="B40" s="181" t="s">
        <v>35</v>
      </c>
      <c r="C40" s="182" t="s">
        <v>36</v>
      </c>
      <c r="D40" s="243">
        <v>32946.65</v>
      </c>
      <c r="E40" s="244">
        <v>18078.400000000001</v>
      </c>
    </row>
    <row r="41" spans="2:12" ht="13.5" thickBot="1">
      <c r="B41" s="183" t="s">
        <v>37</v>
      </c>
      <c r="C41" s="184" t="s">
        <v>38</v>
      </c>
      <c r="D41" s="245">
        <v>1153299.7599999998</v>
      </c>
      <c r="E41" s="246">
        <f>SUM(E26,E27,E40)</f>
        <v>1073830.0599999998</v>
      </c>
      <c r="F41" s="59"/>
    </row>
    <row r="42" spans="2:12">
      <c r="B42" s="185"/>
      <c r="C42" s="185"/>
      <c r="D42" s="247"/>
      <c r="E42" s="247"/>
      <c r="F42" s="59"/>
    </row>
    <row r="43" spans="2:12" ht="13.5">
      <c r="B43" s="429" t="s">
        <v>60</v>
      </c>
      <c r="C43" s="421"/>
      <c r="D43" s="421"/>
      <c r="E43" s="421"/>
    </row>
    <row r="44" spans="2:12" ht="14.25" thickBot="1">
      <c r="B44" s="430" t="s">
        <v>117</v>
      </c>
      <c r="C44" s="422"/>
      <c r="D44" s="422"/>
      <c r="E44" s="422"/>
    </row>
    <row r="45" spans="2:12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</row>
    <row r="46" spans="2:12">
      <c r="B46" s="166" t="s">
        <v>18</v>
      </c>
      <c r="C46" s="167" t="s">
        <v>108</v>
      </c>
      <c r="D46" s="248"/>
      <c r="E46" s="249"/>
    </row>
    <row r="47" spans="2:12">
      <c r="B47" s="144" t="s">
        <v>4</v>
      </c>
      <c r="C47" s="128" t="s">
        <v>40</v>
      </c>
      <c r="D47" s="250">
        <v>118454.5943</v>
      </c>
      <c r="E47" s="251">
        <v>93709.762700000007</v>
      </c>
    </row>
    <row r="48" spans="2:12">
      <c r="B48" s="145" t="s">
        <v>6</v>
      </c>
      <c r="C48" s="142" t="s">
        <v>41</v>
      </c>
      <c r="D48" s="250">
        <v>98895.936499999996</v>
      </c>
      <c r="E48" s="252">
        <v>88402.181800000006</v>
      </c>
    </row>
    <row r="49" spans="2:5">
      <c r="B49" s="146" t="s">
        <v>23</v>
      </c>
      <c r="C49" s="147" t="s">
        <v>109</v>
      </c>
      <c r="D49" s="253"/>
      <c r="E49" s="254"/>
    </row>
    <row r="50" spans="2:5">
      <c r="B50" s="144" t="s">
        <v>4</v>
      </c>
      <c r="C50" s="128" t="s">
        <v>40</v>
      </c>
      <c r="D50" s="250">
        <v>11.376700000000001</v>
      </c>
      <c r="E50" s="255">
        <v>11.947600000000001</v>
      </c>
    </row>
    <row r="51" spans="2:5">
      <c r="B51" s="144" t="s">
        <v>6</v>
      </c>
      <c r="C51" s="128" t="s">
        <v>110</v>
      </c>
      <c r="D51" s="250">
        <v>11.376700000000001</v>
      </c>
      <c r="E51" s="255">
        <v>11.947600000000001</v>
      </c>
    </row>
    <row r="52" spans="2:5">
      <c r="B52" s="144" t="s">
        <v>8</v>
      </c>
      <c r="C52" s="128" t="s">
        <v>111</v>
      </c>
      <c r="D52" s="250">
        <v>11.661800000000001</v>
      </c>
      <c r="E52" s="255">
        <v>12.1471</v>
      </c>
    </row>
    <row r="53" spans="2:5" ht="13.5" thickBot="1">
      <c r="B53" s="148" t="s">
        <v>9</v>
      </c>
      <c r="C53" s="149" t="s">
        <v>41</v>
      </c>
      <c r="D53" s="256">
        <v>11.661800000000001</v>
      </c>
      <c r="E53" s="257">
        <v>12.1471</v>
      </c>
    </row>
    <row r="54" spans="2:5">
      <c r="B54" s="150"/>
      <c r="C54" s="151"/>
      <c r="D54" s="258"/>
      <c r="E54" s="258"/>
    </row>
    <row r="55" spans="2:5" ht="13.5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23.25" thickBot="1">
      <c r="B57" s="412" t="s">
        <v>42</v>
      </c>
      <c r="C57" s="413"/>
      <c r="D57" s="290" t="s">
        <v>118</v>
      </c>
      <c r="E57" s="291" t="s">
        <v>113</v>
      </c>
    </row>
    <row r="58" spans="2:5">
      <c r="B58" s="152" t="s">
        <v>18</v>
      </c>
      <c r="C58" s="153" t="s">
        <v>43</v>
      </c>
      <c r="D58" s="261">
        <f>SUM(D59:D70)</f>
        <v>1072351.82</v>
      </c>
      <c r="E58" s="262">
        <f>D58/E21</f>
        <v>0.99862339484145191</v>
      </c>
    </row>
    <row r="59" spans="2:5" ht="25.5">
      <c r="B59" s="154" t="s">
        <v>4</v>
      </c>
      <c r="C59" s="155" t="s">
        <v>44</v>
      </c>
      <c r="D59" s="263">
        <v>0</v>
      </c>
      <c r="E59" s="264">
        <v>0</v>
      </c>
    </row>
    <row r="60" spans="2:5" ht="25.5">
      <c r="B60" s="156" t="s">
        <v>6</v>
      </c>
      <c r="C60" s="157" t="s">
        <v>45</v>
      </c>
      <c r="D60" s="265">
        <v>0</v>
      </c>
      <c r="E60" s="266">
        <v>0</v>
      </c>
    </row>
    <row r="61" spans="2:5">
      <c r="B61" s="156" t="s">
        <v>8</v>
      </c>
      <c r="C61" s="157" t="s">
        <v>46</v>
      </c>
      <c r="D61" s="265">
        <v>0</v>
      </c>
      <c r="E61" s="266">
        <v>0</v>
      </c>
    </row>
    <row r="62" spans="2:5">
      <c r="B62" s="156" t="s">
        <v>9</v>
      </c>
      <c r="C62" s="157" t="s">
        <v>47</v>
      </c>
      <c r="D62" s="265">
        <v>0</v>
      </c>
      <c r="E62" s="266">
        <f>D62/E21</f>
        <v>0</v>
      </c>
    </row>
    <row r="63" spans="2:5">
      <c r="B63" s="156" t="s">
        <v>29</v>
      </c>
      <c r="C63" s="157" t="s">
        <v>48</v>
      </c>
      <c r="D63" s="265">
        <v>0</v>
      </c>
      <c r="E63" s="266">
        <v>0</v>
      </c>
    </row>
    <row r="64" spans="2:5">
      <c r="B64" s="154" t="s">
        <v>31</v>
      </c>
      <c r="C64" s="155" t="s">
        <v>49</v>
      </c>
      <c r="D64" s="292">
        <v>1042929.43</v>
      </c>
      <c r="E64" s="264">
        <f>D64/E21</f>
        <v>0.97122391042023914</v>
      </c>
    </row>
    <row r="65" spans="2:5">
      <c r="B65" s="154" t="s">
        <v>33</v>
      </c>
      <c r="C65" s="155" t="s">
        <v>114</v>
      </c>
      <c r="D65" s="263">
        <v>0</v>
      </c>
      <c r="E65" s="264">
        <v>0</v>
      </c>
    </row>
    <row r="66" spans="2:5">
      <c r="B66" s="154" t="s">
        <v>50</v>
      </c>
      <c r="C66" s="155" t="s">
        <v>51</v>
      </c>
      <c r="D66" s="263">
        <v>0</v>
      </c>
      <c r="E66" s="264">
        <v>0</v>
      </c>
    </row>
    <row r="67" spans="2:5">
      <c r="B67" s="156" t="s">
        <v>52</v>
      </c>
      <c r="C67" s="157" t="s">
        <v>53</v>
      </c>
      <c r="D67" s="265">
        <v>0</v>
      </c>
      <c r="E67" s="266">
        <v>0</v>
      </c>
    </row>
    <row r="68" spans="2:5">
      <c r="B68" s="156" t="s">
        <v>54</v>
      </c>
      <c r="C68" s="157" t="s">
        <v>55</v>
      </c>
      <c r="D68" s="265">
        <v>0</v>
      </c>
      <c r="E68" s="266">
        <v>0</v>
      </c>
    </row>
    <row r="69" spans="2:5">
      <c r="B69" s="156" t="s">
        <v>56</v>
      </c>
      <c r="C69" s="157" t="s">
        <v>57</v>
      </c>
      <c r="D69" s="293">
        <v>29422.39</v>
      </c>
      <c r="E69" s="266">
        <f>D69/E21</f>
        <v>2.7399484421212792E-2</v>
      </c>
    </row>
    <row r="70" spans="2:5">
      <c r="B70" s="158" t="s">
        <v>58</v>
      </c>
      <c r="C70" s="159" t="s">
        <v>59</v>
      </c>
      <c r="D70" s="268">
        <v>0</v>
      </c>
      <c r="E70" s="269">
        <v>0</v>
      </c>
    </row>
    <row r="71" spans="2:5">
      <c r="B71" s="146" t="s">
        <v>23</v>
      </c>
      <c r="C71" s="134" t="s">
        <v>61</v>
      </c>
      <c r="D71" s="270">
        <f>E13</f>
        <v>50.06</v>
      </c>
      <c r="E71" s="271">
        <f>D71/E21</f>
        <v>4.6618177181592403E-5</v>
      </c>
    </row>
    <row r="72" spans="2:5">
      <c r="B72" s="160" t="s">
        <v>60</v>
      </c>
      <c r="C72" s="161" t="s">
        <v>63</v>
      </c>
      <c r="D72" s="272">
        <f>E14</f>
        <v>2490.04</v>
      </c>
      <c r="E72" s="273">
        <f>D72/E21</f>
        <v>2.3188399102926954E-3</v>
      </c>
    </row>
    <row r="73" spans="2:5">
      <c r="B73" s="162" t="s">
        <v>62</v>
      </c>
      <c r="C73" s="163" t="s">
        <v>65</v>
      </c>
      <c r="D73" s="274">
        <f>E17</f>
        <v>1061.8599999999999</v>
      </c>
      <c r="E73" s="275">
        <f>D73/E21</f>
        <v>9.8885292892620259E-4</v>
      </c>
    </row>
    <row r="74" spans="2:5">
      <c r="B74" s="146" t="s">
        <v>64</v>
      </c>
      <c r="C74" s="134" t="s">
        <v>66</v>
      </c>
      <c r="D74" s="270">
        <f>D58+D71+D72-D73</f>
        <v>1073830.06</v>
      </c>
      <c r="E74" s="271">
        <f>E58+E71+E72-E73</f>
        <v>0.99999999999999989</v>
      </c>
    </row>
    <row r="75" spans="2:5">
      <c r="B75" s="156" t="s">
        <v>4</v>
      </c>
      <c r="C75" s="157" t="s">
        <v>67</v>
      </c>
      <c r="D75" s="265">
        <f>D74-D77</f>
        <v>1073830.06</v>
      </c>
      <c r="E75" s="266">
        <f>D75/E21</f>
        <v>1</v>
      </c>
    </row>
    <row r="76" spans="2:5">
      <c r="B76" s="156" t="s">
        <v>6</v>
      </c>
      <c r="C76" s="157" t="s">
        <v>115</v>
      </c>
      <c r="D76" s="265">
        <v>0</v>
      </c>
      <c r="E76" s="266">
        <f>D76/E21</f>
        <v>0</v>
      </c>
    </row>
    <row r="77" spans="2:5" ht="13.5" thickBot="1">
      <c r="B77" s="164" t="s">
        <v>8</v>
      </c>
      <c r="C77" s="165" t="s">
        <v>116</v>
      </c>
      <c r="D77" s="276">
        <v>0</v>
      </c>
      <c r="E77" s="277">
        <f>D77/E21</f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"/>
      <c r="C80" s="1"/>
      <c r="D80" s="215"/>
      <c r="E80" s="215"/>
    </row>
    <row r="81" spans="2:5">
      <c r="B81" s="1"/>
      <c r="C81" s="1"/>
      <c r="D81" s="215"/>
      <c r="E81" s="215"/>
    </row>
  </sheetData>
  <mergeCells count="14">
    <mergeCell ref="B9:E9"/>
    <mergeCell ref="B2:E2"/>
    <mergeCell ref="B3:E3"/>
    <mergeCell ref="B5:E5"/>
    <mergeCell ref="B6:E6"/>
    <mergeCell ref="B8:E8"/>
    <mergeCell ref="B56:E56"/>
    <mergeCell ref="B57:C57"/>
    <mergeCell ref="B21:C21"/>
    <mergeCell ref="B23:E23"/>
    <mergeCell ref="B24:E24"/>
    <mergeCell ref="B43:E43"/>
    <mergeCell ref="B44:E44"/>
    <mergeCell ref="B55:E55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  <headerFooter>
    <oddHeader>&amp;C&amp;"Calibri"&amp;10&amp;K000000Confidential&amp;1#</oddHeader>
  </headerFooter>
  <customProperties>
    <customPr name="_pios_id" r:id="rId2"/>
  </customPropertie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4">
    <pageSetUpPr fitToPage="1"/>
  </sheetPr>
  <dimension ref="A1:Q81"/>
  <sheetViews>
    <sheetView zoomScale="75" zoomScaleNormal="75" workbookViewId="0">
      <selection activeCell="G37" sqref="G37"/>
    </sheetView>
  </sheetViews>
  <sheetFormatPr defaultRowHeight="12.75"/>
  <cols>
    <col min="1" max="1" width="9.140625" style="18"/>
    <col min="2" max="2" width="4.42578125" style="18" bestFit="1" customWidth="1"/>
    <col min="3" max="3" width="77.7109375" style="18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9.140625" style="186" bestFit="1" customWidth="1"/>
    <col min="11" max="11" width="7.42578125" style="186" bestFit="1" customWidth="1"/>
    <col min="12" max="12" width="12.42578125" customWidth="1"/>
  </cols>
  <sheetData>
    <row r="1" spans="2:12">
      <c r="B1" s="1"/>
      <c r="C1" s="1"/>
      <c r="D1" s="215"/>
      <c r="E1" s="215"/>
    </row>
    <row r="2" spans="2:12" ht="15.75">
      <c r="B2" s="414" t="s">
        <v>0</v>
      </c>
      <c r="C2" s="414"/>
      <c r="D2" s="414"/>
      <c r="E2" s="414"/>
      <c r="L2" s="57"/>
    </row>
    <row r="3" spans="2:12" ht="15.75">
      <c r="B3" s="414" t="str">
        <f>'Fundusz Gwarantowany'!$B$3</f>
        <v>SPORZĄDZONE NA DZIEŃ 30-06-2026</v>
      </c>
      <c r="C3" s="414"/>
      <c r="D3" s="414"/>
      <c r="E3" s="414"/>
    </row>
    <row r="4" spans="2:12" ht="15">
      <c r="B4" s="61"/>
      <c r="C4" s="61"/>
      <c r="D4" s="216"/>
      <c r="E4" s="216"/>
    </row>
    <row r="5" spans="2:12" ht="14.25">
      <c r="B5" s="415" t="s">
        <v>1</v>
      </c>
      <c r="C5" s="415"/>
      <c r="D5" s="415"/>
      <c r="E5" s="415"/>
    </row>
    <row r="6" spans="2:12" ht="14.25">
      <c r="B6" s="416" t="s">
        <v>135</v>
      </c>
      <c r="C6" s="416"/>
      <c r="D6" s="416"/>
      <c r="E6" s="416"/>
    </row>
    <row r="7" spans="2:12" ht="14.25">
      <c r="B7" s="63"/>
      <c r="C7" s="63"/>
      <c r="D7" s="217"/>
      <c r="E7" s="217"/>
    </row>
    <row r="8" spans="2:12" ht="13.5">
      <c r="B8" s="408" t="s">
        <v>18</v>
      </c>
      <c r="C8" s="409"/>
      <c r="D8" s="409"/>
      <c r="E8" s="409"/>
    </row>
    <row r="9" spans="2:12" ht="16.5" thickBot="1">
      <c r="B9" s="410" t="s">
        <v>99</v>
      </c>
      <c r="C9" s="410"/>
      <c r="D9" s="410"/>
      <c r="E9" s="410"/>
    </row>
    <row r="10" spans="2:12" ht="13.5" thickBot="1">
      <c r="B10" s="62"/>
      <c r="C10" s="58" t="s">
        <v>2</v>
      </c>
      <c r="D10" s="278" t="str">
        <f>'Fundusz Gwarantowany'!$D$10</f>
        <v>30-06-2025</v>
      </c>
      <c r="E10" s="279" t="str">
        <f>'Fundusz Gwarantowany'!$E$10</f>
        <v>30-06-2026</v>
      </c>
      <c r="G10" s="187"/>
    </row>
    <row r="11" spans="2:12">
      <c r="B11" s="64" t="s">
        <v>3</v>
      </c>
      <c r="C11" s="20" t="s">
        <v>105</v>
      </c>
      <c r="D11" s="280">
        <v>14341154.91</v>
      </c>
      <c r="E11" s="221">
        <f>SUM(E12:E14,E16)</f>
        <v>16890865.009999998</v>
      </c>
    </row>
    <row r="12" spans="2:12">
      <c r="B12" s="97" t="s">
        <v>4</v>
      </c>
      <c r="C12" s="124" t="s">
        <v>5</v>
      </c>
      <c r="D12" s="281">
        <v>14331420.4</v>
      </c>
      <c r="E12" s="282">
        <v>16881577.649999999</v>
      </c>
      <c r="H12" s="187"/>
    </row>
    <row r="13" spans="2:12">
      <c r="B13" s="97" t="s">
        <v>6</v>
      </c>
      <c r="C13" s="124" t="s">
        <v>7</v>
      </c>
      <c r="D13" s="281">
        <v>82.24</v>
      </c>
      <c r="E13" s="282">
        <v>605.24</v>
      </c>
      <c r="G13" s="187"/>
      <c r="H13" s="187"/>
    </row>
    <row r="14" spans="2:12">
      <c r="B14" s="97" t="s">
        <v>8</v>
      </c>
      <c r="C14" s="124" t="s">
        <v>10</v>
      </c>
      <c r="D14" s="281">
        <v>9652.27</v>
      </c>
      <c r="E14" s="282">
        <v>8682.119999999999</v>
      </c>
      <c r="H14" s="187"/>
    </row>
    <row r="15" spans="2:12">
      <c r="B15" s="97" t="s">
        <v>102</v>
      </c>
      <c r="C15" s="124" t="s">
        <v>11</v>
      </c>
      <c r="D15" s="281">
        <v>9652.27</v>
      </c>
      <c r="E15" s="282">
        <v>8682.119999999999</v>
      </c>
      <c r="H15" s="187"/>
    </row>
    <row r="16" spans="2:12">
      <c r="B16" s="100" t="s">
        <v>103</v>
      </c>
      <c r="C16" s="125" t="s">
        <v>12</v>
      </c>
      <c r="D16" s="283">
        <v>0</v>
      </c>
      <c r="E16" s="284">
        <v>0</v>
      </c>
      <c r="H16" s="187"/>
    </row>
    <row r="17" spans="2:17">
      <c r="B17" s="6" t="s">
        <v>13</v>
      </c>
      <c r="C17" s="117" t="s">
        <v>65</v>
      </c>
      <c r="D17" s="285">
        <v>5945.44</v>
      </c>
      <c r="E17" s="286">
        <f>SUM(E18:E20)</f>
        <v>5905.16</v>
      </c>
      <c r="H17" s="187"/>
    </row>
    <row r="18" spans="2:17">
      <c r="B18" s="97" t="s">
        <v>4</v>
      </c>
      <c r="C18" s="124" t="s">
        <v>11</v>
      </c>
      <c r="D18" s="283">
        <v>5945.44</v>
      </c>
      <c r="E18" s="284">
        <v>5905.16</v>
      </c>
    </row>
    <row r="19" spans="2:17">
      <c r="B19" s="97" t="s">
        <v>6</v>
      </c>
      <c r="C19" s="124" t="s">
        <v>104</v>
      </c>
      <c r="D19" s="281">
        <v>0</v>
      </c>
      <c r="E19" s="282">
        <v>0</v>
      </c>
    </row>
    <row r="20" spans="2:17" ht="13.5" thickBot="1">
      <c r="B20" s="102" t="s">
        <v>8</v>
      </c>
      <c r="C20" s="103" t="s">
        <v>14</v>
      </c>
      <c r="D20" s="287">
        <v>0</v>
      </c>
      <c r="E20" s="288">
        <v>0</v>
      </c>
    </row>
    <row r="21" spans="2:17" ht="13.5" thickBot="1">
      <c r="B21" s="427" t="s">
        <v>106</v>
      </c>
      <c r="C21" s="428"/>
      <c r="D21" s="289">
        <v>14335209.470000001</v>
      </c>
      <c r="E21" s="246">
        <f>E11-E17</f>
        <v>16884959.849999998</v>
      </c>
      <c r="F21" s="59"/>
      <c r="G21" s="190"/>
      <c r="H21" s="191"/>
      <c r="J21" s="192"/>
      <c r="K21" s="191"/>
    </row>
    <row r="22" spans="2:17">
      <c r="B22" s="2"/>
      <c r="C22" s="5"/>
      <c r="D22" s="232"/>
      <c r="E22" s="233"/>
      <c r="G22" s="190"/>
      <c r="H22" s="210"/>
    </row>
    <row r="23" spans="2:17" ht="13.5">
      <c r="B23" s="408" t="s">
        <v>100</v>
      </c>
      <c r="C23" s="419"/>
      <c r="D23" s="419"/>
      <c r="E23" s="419"/>
      <c r="G23" s="187"/>
    </row>
    <row r="24" spans="2:17" ht="14.25" thickBot="1">
      <c r="B24" s="410" t="s">
        <v>101</v>
      </c>
      <c r="C24" s="420"/>
      <c r="D24" s="420"/>
      <c r="E24" s="420"/>
    </row>
    <row r="25" spans="2:17" ht="13.5" thickBot="1">
      <c r="B25" s="62"/>
      <c r="C25" s="104" t="s">
        <v>2</v>
      </c>
      <c r="D25" s="218" t="str">
        <f>'Fundusz Gwarantowany'!$D$25</f>
        <v>30-06-2025</v>
      </c>
      <c r="E25" s="219" t="str">
        <f>'Fundusz Gwarantowany'!$E$25</f>
        <v>30-06-2026</v>
      </c>
      <c r="G25" s="209"/>
      <c r="Q25" s="96"/>
    </row>
    <row r="26" spans="2:17">
      <c r="B26" s="67" t="s">
        <v>15</v>
      </c>
      <c r="C26" s="68" t="s">
        <v>16</v>
      </c>
      <c r="D26" s="234">
        <v>12630572.16</v>
      </c>
      <c r="E26" s="235">
        <v>16343430.639999997</v>
      </c>
      <c r="G26" s="194"/>
    </row>
    <row r="27" spans="2:17">
      <c r="B27" s="6" t="s">
        <v>17</v>
      </c>
      <c r="C27" s="7" t="s">
        <v>107</v>
      </c>
      <c r="D27" s="236">
        <v>-382790.64</v>
      </c>
      <c r="E27" s="237">
        <v>-385021.87</v>
      </c>
      <c r="F27" s="57"/>
      <c r="G27" s="187"/>
      <c r="H27" s="193"/>
      <c r="I27" s="193"/>
      <c r="J27" s="187"/>
    </row>
    <row r="28" spans="2:17">
      <c r="B28" s="6" t="s">
        <v>18</v>
      </c>
      <c r="C28" s="7" t="s">
        <v>19</v>
      </c>
      <c r="D28" s="236">
        <v>332765.19</v>
      </c>
      <c r="E28" s="238">
        <v>317149.06</v>
      </c>
      <c r="F28" s="57"/>
      <c r="G28" s="187"/>
      <c r="H28" s="193"/>
      <c r="I28" s="193"/>
      <c r="J28" s="187"/>
    </row>
    <row r="29" spans="2:17">
      <c r="B29" s="105" t="s">
        <v>4</v>
      </c>
      <c r="C29" s="98" t="s">
        <v>20</v>
      </c>
      <c r="D29" s="239">
        <v>329684.44</v>
      </c>
      <c r="E29" s="240">
        <v>300246.58</v>
      </c>
      <c r="F29" s="57"/>
      <c r="G29" s="187"/>
      <c r="H29" s="193"/>
      <c r="I29" s="193"/>
      <c r="J29" s="187"/>
    </row>
    <row r="30" spans="2:17">
      <c r="B30" s="105" t="s">
        <v>6</v>
      </c>
      <c r="C30" s="98" t="s">
        <v>21</v>
      </c>
      <c r="D30" s="239">
        <v>0</v>
      </c>
      <c r="E30" s="240">
        <v>0</v>
      </c>
      <c r="F30" s="57"/>
      <c r="G30" s="187"/>
      <c r="H30" s="193"/>
      <c r="I30" s="193"/>
      <c r="J30" s="187"/>
    </row>
    <row r="31" spans="2:17">
      <c r="B31" s="105" t="s">
        <v>8</v>
      </c>
      <c r="C31" s="98" t="s">
        <v>22</v>
      </c>
      <c r="D31" s="239">
        <v>3080.75</v>
      </c>
      <c r="E31" s="240">
        <v>16902.48</v>
      </c>
      <c r="F31" s="57"/>
      <c r="G31" s="187"/>
      <c r="H31" s="193"/>
      <c r="I31" s="193"/>
      <c r="J31" s="187"/>
    </row>
    <row r="32" spans="2:17">
      <c r="B32" s="65" t="s">
        <v>23</v>
      </c>
      <c r="C32" s="8" t="s">
        <v>24</v>
      </c>
      <c r="D32" s="236">
        <v>715555.83</v>
      </c>
      <c r="E32" s="238">
        <v>702170.93</v>
      </c>
      <c r="F32" s="57"/>
      <c r="G32" s="187"/>
      <c r="H32" s="193"/>
      <c r="I32" s="193"/>
      <c r="J32" s="187"/>
    </row>
    <row r="33" spans="2:10">
      <c r="B33" s="105" t="s">
        <v>4</v>
      </c>
      <c r="C33" s="98" t="s">
        <v>25</v>
      </c>
      <c r="D33" s="239">
        <v>576996.12</v>
      </c>
      <c r="E33" s="240">
        <v>538802.77</v>
      </c>
      <c r="F33" s="57"/>
      <c r="G33" s="187"/>
      <c r="H33" s="193"/>
      <c r="I33" s="193"/>
      <c r="J33" s="187"/>
    </row>
    <row r="34" spans="2:10">
      <c r="B34" s="105" t="s">
        <v>6</v>
      </c>
      <c r="C34" s="98" t="s">
        <v>26</v>
      </c>
      <c r="D34" s="239">
        <v>17145.87</v>
      </c>
      <c r="E34" s="240">
        <v>18297.27</v>
      </c>
      <c r="F34" s="57"/>
      <c r="G34" s="187"/>
      <c r="H34" s="193"/>
      <c r="I34" s="193"/>
      <c r="J34" s="187"/>
    </row>
    <row r="35" spans="2:10">
      <c r="B35" s="105" t="s">
        <v>8</v>
      </c>
      <c r="C35" s="98" t="s">
        <v>27</v>
      </c>
      <c r="D35" s="239">
        <v>26769.58</v>
      </c>
      <c r="E35" s="240">
        <v>25829.85</v>
      </c>
      <c r="F35" s="57"/>
      <c r="G35" s="187"/>
      <c r="H35" s="193"/>
      <c r="I35" s="193"/>
      <c r="J35" s="187"/>
    </row>
    <row r="36" spans="2:10">
      <c r="B36" s="105" t="s">
        <v>9</v>
      </c>
      <c r="C36" s="98" t="s">
        <v>28</v>
      </c>
      <c r="D36" s="239">
        <v>0</v>
      </c>
      <c r="E36" s="240">
        <v>0</v>
      </c>
      <c r="F36" s="57"/>
      <c r="G36" s="187"/>
      <c r="H36" s="193"/>
      <c r="I36" s="193"/>
      <c r="J36" s="187"/>
    </row>
    <row r="37" spans="2:10" ht="25.5">
      <c r="B37" s="105" t="s">
        <v>29</v>
      </c>
      <c r="C37" s="98" t="s">
        <v>30</v>
      </c>
      <c r="D37" s="239">
        <v>94644.26</v>
      </c>
      <c r="E37" s="240">
        <v>119241.04</v>
      </c>
      <c r="F37" s="57"/>
      <c r="G37" s="187"/>
      <c r="H37" s="193"/>
      <c r="I37" s="193"/>
      <c r="J37" s="187"/>
    </row>
    <row r="38" spans="2:10">
      <c r="B38" s="105" t="s">
        <v>31</v>
      </c>
      <c r="C38" s="98" t="s">
        <v>32</v>
      </c>
      <c r="D38" s="239">
        <v>0</v>
      </c>
      <c r="E38" s="240">
        <v>0</v>
      </c>
      <c r="F38" s="57"/>
      <c r="G38" s="187"/>
      <c r="H38" s="193"/>
      <c r="I38" s="193"/>
      <c r="J38" s="187"/>
    </row>
    <row r="39" spans="2:10">
      <c r="B39" s="106" t="s">
        <v>33</v>
      </c>
      <c r="C39" s="107" t="s">
        <v>34</v>
      </c>
      <c r="D39" s="241">
        <v>0</v>
      </c>
      <c r="E39" s="242">
        <v>0</v>
      </c>
      <c r="F39" s="57"/>
      <c r="G39" s="187"/>
      <c r="H39" s="193"/>
      <c r="I39" s="193"/>
      <c r="J39" s="187"/>
    </row>
    <row r="40" spans="2:10" ht="13.5" thickBot="1">
      <c r="B40" s="69" t="s">
        <v>35</v>
      </c>
      <c r="C40" s="70" t="s">
        <v>36</v>
      </c>
      <c r="D40" s="243">
        <v>2087427.95</v>
      </c>
      <c r="E40" s="244">
        <v>926551.08</v>
      </c>
      <c r="G40" s="194"/>
    </row>
    <row r="41" spans="2:10" ht="13.5" thickBot="1">
      <c r="B41" s="71" t="s">
        <v>37</v>
      </c>
      <c r="C41" s="72" t="s">
        <v>38</v>
      </c>
      <c r="D41" s="245">
        <v>14335209.469999999</v>
      </c>
      <c r="E41" s="246">
        <f>SUM(E26,E27,E40)</f>
        <v>16884959.849999998</v>
      </c>
      <c r="F41" s="59"/>
      <c r="G41" s="194"/>
      <c r="H41" s="187"/>
      <c r="I41" s="187"/>
      <c r="J41" s="187"/>
    </row>
    <row r="42" spans="2:10">
      <c r="B42" s="66"/>
      <c r="C42" s="66"/>
      <c r="D42" s="247"/>
      <c r="E42" s="247"/>
      <c r="F42" s="59"/>
      <c r="G42" s="188"/>
    </row>
    <row r="43" spans="2:10" ht="13.5">
      <c r="B43" s="408" t="s">
        <v>60</v>
      </c>
      <c r="C43" s="421"/>
      <c r="D43" s="421"/>
      <c r="E43" s="421"/>
      <c r="G43"/>
    </row>
    <row r="44" spans="2:10" ht="14.25" thickBot="1">
      <c r="B44" s="410" t="s">
        <v>117</v>
      </c>
      <c r="C44" s="422"/>
      <c r="D44" s="422"/>
      <c r="E44" s="422"/>
      <c r="G44"/>
    </row>
    <row r="45" spans="2:10" ht="13.5" thickBot="1">
      <c r="B45" s="62"/>
      <c r="C45" s="1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0" t="s">
        <v>18</v>
      </c>
      <c r="C46" s="20" t="s">
        <v>108</v>
      </c>
      <c r="D46" s="248"/>
      <c r="E46" s="249"/>
      <c r="G46" s="187"/>
    </row>
    <row r="47" spans="2:10">
      <c r="B47" s="108" t="s">
        <v>4</v>
      </c>
      <c r="C47" s="98" t="s">
        <v>40</v>
      </c>
      <c r="D47" s="309">
        <v>61080.363700000002</v>
      </c>
      <c r="E47" s="251">
        <v>58743.910972266902</v>
      </c>
      <c r="G47" s="187"/>
    </row>
    <row r="48" spans="2:10">
      <c r="B48" s="109" t="s">
        <v>6</v>
      </c>
      <c r="C48" s="107" t="s">
        <v>41</v>
      </c>
      <c r="D48" s="309">
        <v>59376.551099999997</v>
      </c>
      <c r="E48" s="252">
        <v>57429.132110169659</v>
      </c>
      <c r="G48" s="197"/>
      <c r="J48" s="196"/>
    </row>
    <row r="49" spans="2:5">
      <c r="B49" s="86" t="s">
        <v>23</v>
      </c>
      <c r="C49" s="88" t="s">
        <v>109</v>
      </c>
      <c r="D49" s="312"/>
      <c r="E49" s="254"/>
    </row>
    <row r="50" spans="2:5">
      <c r="B50" s="108" t="s">
        <v>4</v>
      </c>
      <c r="C50" s="98" t="s">
        <v>40</v>
      </c>
      <c r="D50" s="309">
        <v>206.7861</v>
      </c>
      <c r="E50" s="255">
        <v>278.2149</v>
      </c>
    </row>
    <row r="51" spans="2:5">
      <c r="B51" s="108" t="s">
        <v>6</v>
      </c>
      <c r="C51" s="98" t="s">
        <v>110</v>
      </c>
      <c r="D51" s="309">
        <v>206.7861</v>
      </c>
      <c r="E51" s="255">
        <v>272.35169999999999</v>
      </c>
    </row>
    <row r="52" spans="2:5">
      <c r="B52" s="108" t="s">
        <v>8</v>
      </c>
      <c r="C52" s="98" t="s">
        <v>111</v>
      </c>
      <c r="D52" s="309">
        <v>241.42880000000002</v>
      </c>
      <c r="E52" s="255">
        <v>311.5763</v>
      </c>
    </row>
    <row r="53" spans="2:5" ht="13.5" thickBot="1">
      <c r="B53" s="110" t="s">
        <v>9</v>
      </c>
      <c r="C53" s="111" t="s">
        <v>41</v>
      </c>
      <c r="D53" s="256">
        <v>241.42880000000002</v>
      </c>
      <c r="E53" s="257">
        <v>294.0138</v>
      </c>
    </row>
    <row r="54" spans="2:5">
      <c r="B54" s="112"/>
      <c r="C54" s="113"/>
      <c r="D54" s="258"/>
      <c r="E54" s="258"/>
    </row>
    <row r="55" spans="2:5" ht="13.5">
      <c r="B55" s="408" t="s">
        <v>62</v>
      </c>
      <c r="C55" s="421"/>
      <c r="D55" s="421"/>
      <c r="E55" s="421"/>
    </row>
    <row r="56" spans="2:5" ht="14.25" thickBot="1">
      <c r="B56" s="410" t="s">
        <v>112</v>
      </c>
      <c r="C56" s="422"/>
      <c r="D56" s="422"/>
      <c r="E56" s="422"/>
    </row>
    <row r="57" spans="2:5" ht="23.25" thickBot="1">
      <c r="B57" s="423" t="s">
        <v>42</v>
      </c>
      <c r="C57" s="424"/>
      <c r="D57" s="290" t="s">
        <v>118</v>
      </c>
      <c r="E57" s="291" t="s">
        <v>113</v>
      </c>
    </row>
    <row r="58" spans="2:5">
      <c r="B58" s="14" t="s">
        <v>18</v>
      </c>
      <c r="C58" s="89" t="s">
        <v>43</v>
      </c>
      <c r="D58" s="261">
        <f>D64+D69</f>
        <v>16881577.649999999</v>
      </c>
      <c r="E58" s="262">
        <f>D58/E21</f>
        <v>0.9997996915580466</v>
      </c>
    </row>
    <row r="59" spans="2:5" ht="25.5">
      <c r="B59" s="136" t="s">
        <v>4</v>
      </c>
      <c r="C59" s="107" t="s">
        <v>44</v>
      </c>
      <c r="D59" s="263">
        <v>0</v>
      </c>
      <c r="E59" s="264">
        <v>0</v>
      </c>
    </row>
    <row r="60" spans="2:5" ht="25.5">
      <c r="B60" s="137" t="s">
        <v>6</v>
      </c>
      <c r="C60" s="98" t="s">
        <v>45</v>
      </c>
      <c r="D60" s="265">
        <v>0</v>
      </c>
      <c r="E60" s="266">
        <v>0</v>
      </c>
    </row>
    <row r="61" spans="2:5">
      <c r="B61" s="137" t="s">
        <v>8</v>
      </c>
      <c r="C61" s="98" t="s">
        <v>46</v>
      </c>
      <c r="D61" s="265">
        <v>0</v>
      </c>
      <c r="E61" s="266">
        <v>0</v>
      </c>
    </row>
    <row r="62" spans="2:5">
      <c r="B62" s="137" t="s">
        <v>9</v>
      </c>
      <c r="C62" s="98" t="s">
        <v>47</v>
      </c>
      <c r="D62" s="265">
        <v>0</v>
      </c>
      <c r="E62" s="266">
        <v>0</v>
      </c>
    </row>
    <row r="63" spans="2:5">
      <c r="B63" s="137" t="s">
        <v>29</v>
      </c>
      <c r="C63" s="98" t="s">
        <v>48</v>
      </c>
      <c r="D63" s="265">
        <v>0</v>
      </c>
      <c r="E63" s="266">
        <v>0</v>
      </c>
    </row>
    <row r="64" spans="2:5">
      <c r="B64" s="136" t="s">
        <v>31</v>
      </c>
      <c r="C64" s="107" t="s">
        <v>49</v>
      </c>
      <c r="D64" s="292">
        <v>15227336.35</v>
      </c>
      <c r="E64" s="264">
        <f>D64/E21</f>
        <v>0.90182840144568077</v>
      </c>
    </row>
    <row r="65" spans="2:7">
      <c r="B65" s="136" t="s">
        <v>33</v>
      </c>
      <c r="C65" s="107" t="s">
        <v>114</v>
      </c>
      <c r="D65" s="263">
        <v>0</v>
      </c>
      <c r="E65" s="264">
        <v>0</v>
      </c>
    </row>
    <row r="66" spans="2:7">
      <c r="B66" s="136" t="s">
        <v>50</v>
      </c>
      <c r="C66" s="107" t="s">
        <v>51</v>
      </c>
      <c r="D66" s="263">
        <v>0</v>
      </c>
      <c r="E66" s="264">
        <v>0</v>
      </c>
      <c r="G66" s="187"/>
    </row>
    <row r="67" spans="2:7">
      <c r="B67" s="137" t="s">
        <v>52</v>
      </c>
      <c r="C67" s="98" t="s">
        <v>53</v>
      </c>
      <c r="D67" s="265">
        <v>0</v>
      </c>
      <c r="E67" s="266">
        <v>0</v>
      </c>
    </row>
    <row r="68" spans="2:7">
      <c r="B68" s="137" t="s">
        <v>54</v>
      </c>
      <c r="C68" s="98" t="s">
        <v>55</v>
      </c>
      <c r="D68" s="265">
        <v>0</v>
      </c>
      <c r="E68" s="266">
        <v>0</v>
      </c>
    </row>
    <row r="69" spans="2:7">
      <c r="B69" s="137" t="s">
        <v>56</v>
      </c>
      <c r="C69" s="98" t="s">
        <v>57</v>
      </c>
      <c r="D69" s="293">
        <v>1654241.3</v>
      </c>
      <c r="E69" s="266">
        <f>D69/E21</f>
        <v>9.7971290112365897E-2</v>
      </c>
    </row>
    <row r="70" spans="2:7">
      <c r="B70" s="138" t="s">
        <v>58</v>
      </c>
      <c r="C70" s="122" t="s">
        <v>59</v>
      </c>
      <c r="D70" s="268">
        <v>0</v>
      </c>
      <c r="E70" s="269">
        <v>0</v>
      </c>
    </row>
    <row r="71" spans="2:7">
      <c r="B71" s="86" t="s">
        <v>23</v>
      </c>
      <c r="C71" s="8" t="s">
        <v>61</v>
      </c>
      <c r="D71" s="270">
        <f>E13</f>
        <v>605.24</v>
      </c>
      <c r="E71" s="271">
        <f>D71/E21</f>
        <v>3.5844917925582161E-5</v>
      </c>
    </row>
    <row r="72" spans="2:7">
      <c r="B72" s="84" t="s">
        <v>60</v>
      </c>
      <c r="C72" s="85" t="s">
        <v>63</v>
      </c>
      <c r="D72" s="272">
        <f>E14</f>
        <v>8682.119999999999</v>
      </c>
      <c r="E72" s="273">
        <f>D72/E21</f>
        <v>5.1419251672073121E-4</v>
      </c>
    </row>
    <row r="73" spans="2:7">
      <c r="B73" s="16" t="s">
        <v>62</v>
      </c>
      <c r="C73" s="17" t="s">
        <v>65</v>
      </c>
      <c r="D73" s="274">
        <f>E17</f>
        <v>5905.16</v>
      </c>
      <c r="E73" s="275">
        <f>D73/E21</f>
        <v>3.4972899269286687E-4</v>
      </c>
    </row>
    <row r="74" spans="2:7">
      <c r="B74" s="86" t="s">
        <v>64</v>
      </c>
      <c r="C74" s="8" t="s">
        <v>66</v>
      </c>
      <c r="D74" s="270">
        <f>D58+D71+D72-D73</f>
        <v>16884959.849999998</v>
      </c>
      <c r="E74" s="271">
        <f>E58+E71+E72-E73</f>
        <v>1.0000000000000002</v>
      </c>
    </row>
    <row r="75" spans="2:7">
      <c r="B75" s="137" t="s">
        <v>4</v>
      </c>
      <c r="C75" s="98" t="s">
        <v>67</v>
      </c>
      <c r="D75" s="265">
        <f>D74</f>
        <v>16884959.849999998</v>
      </c>
      <c r="E75" s="266">
        <f>E74</f>
        <v>1.0000000000000002</v>
      </c>
    </row>
    <row r="76" spans="2:7">
      <c r="B76" s="137" t="s">
        <v>6</v>
      </c>
      <c r="C76" s="98" t="s">
        <v>115</v>
      </c>
      <c r="D76" s="265">
        <v>0</v>
      </c>
      <c r="E76" s="266">
        <v>0</v>
      </c>
    </row>
    <row r="77" spans="2:7" ht="13.5" thickBot="1">
      <c r="B77" s="139" t="s">
        <v>8</v>
      </c>
      <c r="C77" s="111" t="s">
        <v>116</v>
      </c>
      <c r="D77" s="276">
        <v>0</v>
      </c>
      <c r="E77" s="277">
        <v>0</v>
      </c>
    </row>
    <row r="78" spans="2:7">
      <c r="B78" s="1"/>
      <c r="C78" s="1"/>
      <c r="D78" s="215"/>
      <c r="E78" s="215"/>
    </row>
    <row r="79" spans="2:7">
      <c r="B79" s="1"/>
      <c r="C79" s="1"/>
      <c r="D79" s="215"/>
      <c r="E79" s="215"/>
    </row>
    <row r="80" spans="2:7">
      <c r="B80" s="1"/>
      <c r="C80" s="1"/>
      <c r="D80" s="215"/>
      <c r="E80" s="215"/>
    </row>
    <row r="81" spans="2:5">
      <c r="B81" s="1"/>
      <c r="C81" s="1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&amp;C&amp;"Calibri"&amp;10&amp;K000000Confidential&amp;1#</oddHeader>
  </headerFooter>
  <customProperties>
    <customPr name="_pios_id" r:id="rId2"/>
  </customPropertie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5"/>
  <dimension ref="A1:L81"/>
  <sheetViews>
    <sheetView zoomScale="75" zoomScaleNormal="75" workbookViewId="0">
      <selection activeCell="H25" sqref="H25"/>
    </sheetView>
  </sheetViews>
  <sheetFormatPr defaultRowHeight="12.75"/>
  <cols>
    <col min="1" max="1" width="9.140625" style="18"/>
    <col min="2" max="2" width="4.42578125" style="18" bestFit="1" customWidth="1"/>
    <col min="3" max="3" width="77.7109375" style="18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9.140625" style="186" bestFit="1" customWidth="1"/>
    <col min="11" max="11" width="9.28515625" style="186" customWidth="1"/>
    <col min="12" max="12" width="12.42578125" customWidth="1"/>
  </cols>
  <sheetData>
    <row r="1" spans="2:12">
      <c r="B1" s="1"/>
      <c r="C1" s="1"/>
      <c r="D1" s="215"/>
      <c r="E1" s="215"/>
    </row>
    <row r="2" spans="2:12" ht="15.75">
      <c r="B2" s="414" t="s">
        <v>0</v>
      </c>
      <c r="C2" s="414"/>
      <c r="D2" s="414"/>
      <c r="E2" s="414"/>
      <c r="L2" s="57"/>
    </row>
    <row r="3" spans="2:12" ht="15.75">
      <c r="B3" s="414" t="str">
        <f>'Fundusz Gwarantowany'!$B$3</f>
        <v>SPORZĄDZONE NA DZIEŃ 30-06-2026</v>
      </c>
      <c r="C3" s="414"/>
      <c r="D3" s="414"/>
      <c r="E3" s="414"/>
    </row>
    <row r="4" spans="2:12" ht="15">
      <c r="B4" s="61"/>
      <c r="C4" s="61"/>
      <c r="D4" s="216"/>
      <c r="E4" s="216"/>
    </row>
    <row r="5" spans="2:12" ht="14.25">
      <c r="B5" s="415" t="s">
        <v>1</v>
      </c>
      <c r="C5" s="415"/>
      <c r="D5" s="415"/>
      <c r="E5" s="415"/>
    </row>
    <row r="6" spans="2:12" ht="14.25">
      <c r="B6" s="416" t="s">
        <v>136</v>
      </c>
      <c r="C6" s="416"/>
      <c r="D6" s="416"/>
      <c r="E6" s="416"/>
    </row>
    <row r="7" spans="2:12" ht="14.25">
      <c r="B7" s="63"/>
      <c r="C7" s="63"/>
      <c r="D7" s="217"/>
      <c r="E7" s="217"/>
    </row>
    <row r="8" spans="2:12" ht="13.5">
      <c r="B8" s="408" t="s">
        <v>18</v>
      </c>
      <c r="C8" s="409"/>
      <c r="D8" s="409"/>
      <c r="E8" s="409"/>
    </row>
    <row r="9" spans="2:12" ht="16.5" thickBot="1">
      <c r="B9" s="410" t="s">
        <v>99</v>
      </c>
      <c r="C9" s="410"/>
      <c r="D9" s="410"/>
      <c r="E9" s="410"/>
    </row>
    <row r="10" spans="2:12" ht="13.5" thickBot="1">
      <c r="B10" s="62"/>
      <c r="C10" s="58" t="s">
        <v>2</v>
      </c>
      <c r="D10" s="278" t="str">
        <f>'Fundusz Gwarantowany'!$D$10</f>
        <v>30-06-2025</v>
      </c>
      <c r="E10" s="279" t="str">
        <f>'Fundusz Gwarantowany'!$E$10</f>
        <v>30-06-2026</v>
      </c>
      <c r="G10" s="187"/>
    </row>
    <row r="11" spans="2:12">
      <c r="B11" s="64" t="s">
        <v>3</v>
      </c>
      <c r="C11" s="20" t="s">
        <v>105</v>
      </c>
      <c r="D11" s="280">
        <v>10729975.02</v>
      </c>
      <c r="E11" s="221">
        <f>SUM(E12:E14,E16)</f>
        <v>12735603.860000001</v>
      </c>
      <c r="H11" s="187"/>
    </row>
    <row r="12" spans="2:12">
      <c r="B12" s="97" t="s">
        <v>4</v>
      </c>
      <c r="C12" s="124" t="s">
        <v>5</v>
      </c>
      <c r="D12" s="281">
        <v>10704157.619999999</v>
      </c>
      <c r="E12" s="282">
        <v>12725221.190000001</v>
      </c>
      <c r="H12" s="187"/>
    </row>
    <row r="13" spans="2:12">
      <c r="B13" s="97" t="s">
        <v>6</v>
      </c>
      <c r="C13" s="124" t="s">
        <v>7</v>
      </c>
      <c r="D13" s="281">
        <v>101.82</v>
      </c>
      <c r="E13" s="282">
        <v>742.75</v>
      </c>
      <c r="H13" s="187"/>
    </row>
    <row r="14" spans="2:12">
      <c r="B14" s="97" t="s">
        <v>8</v>
      </c>
      <c r="C14" s="124" t="s">
        <v>10</v>
      </c>
      <c r="D14" s="281">
        <v>25715.58</v>
      </c>
      <c r="E14" s="282">
        <v>9639.92</v>
      </c>
      <c r="H14" s="187"/>
    </row>
    <row r="15" spans="2:12">
      <c r="B15" s="97" t="s">
        <v>102</v>
      </c>
      <c r="C15" s="124" t="s">
        <v>11</v>
      </c>
      <c r="D15" s="281">
        <v>25715.58</v>
      </c>
      <c r="E15" s="282">
        <v>9639.92</v>
      </c>
      <c r="H15" s="187"/>
    </row>
    <row r="16" spans="2:12">
      <c r="B16" s="100" t="s">
        <v>103</v>
      </c>
      <c r="C16" s="125" t="s">
        <v>12</v>
      </c>
      <c r="D16" s="283">
        <v>0</v>
      </c>
      <c r="E16" s="284">
        <v>0</v>
      </c>
      <c r="H16" s="187"/>
    </row>
    <row r="17" spans="2:11">
      <c r="B17" s="6" t="s">
        <v>13</v>
      </c>
      <c r="C17" s="117" t="s">
        <v>65</v>
      </c>
      <c r="D17" s="285">
        <v>5436.17</v>
      </c>
      <c r="E17" s="286">
        <f>SUM(E18:E20)</f>
        <v>13873.76</v>
      </c>
    </row>
    <row r="18" spans="2:11">
      <c r="B18" s="97" t="s">
        <v>4</v>
      </c>
      <c r="C18" s="124" t="s">
        <v>11</v>
      </c>
      <c r="D18" s="283">
        <v>5436.17</v>
      </c>
      <c r="E18" s="284">
        <v>13873.76</v>
      </c>
    </row>
    <row r="19" spans="2:11">
      <c r="B19" s="97" t="s">
        <v>6</v>
      </c>
      <c r="C19" s="124" t="s">
        <v>104</v>
      </c>
      <c r="D19" s="281">
        <v>0</v>
      </c>
      <c r="E19" s="282">
        <v>0</v>
      </c>
    </row>
    <row r="20" spans="2:11" ht="13.5" thickBot="1">
      <c r="B20" s="102" t="s">
        <v>8</v>
      </c>
      <c r="C20" s="103" t="s">
        <v>14</v>
      </c>
      <c r="D20" s="287">
        <v>0</v>
      </c>
      <c r="E20" s="288">
        <v>0</v>
      </c>
    </row>
    <row r="21" spans="2:11" ht="13.5" thickBot="1">
      <c r="B21" s="427" t="s">
        <v>106</v>
      </c>
      <c r="C21" s="428"/>
      <c r="D21" s="289">
        <v>10724538.85</v>
      </c>
      <c r="E21" s="246">
        <f>E11-E17</f>
        <v>12721730.100000001</v>
      </c>
      <c r="F21" s="59"/>
      <c r="G21" s="190"/>
      <c r="H21" s="191"/>
      <c r="J21" s="192"/>
      <c r="K21" s="191"/>
    </row>
    <row r="22" spans="2:11">
      <c r="B22" s="2"/>
      <c r="C22" s="5"/>
      <c r="D22" s="232"/>
      <c r="E22" s="233"/>
      <c r="G22" s="190"/>
      <c r="H22" s="210"/>
    </row>
    <row r="23" spans="2:11" ht="13.5">
      <c r="B23" s="408" t="s">
        <v>100</v>
      </c>
      <c r="C23" s="419"/>
      <c r="D23" s="419"/>
      <c r="E23" s="419"/>
      <c r="G23" s="187"/>
    </row>
    <row r="24" spans="2:11" ht="14.25" thickBot="1">
      <c r="B24" s="410" t="s">
        <v>101</v>
      </c>
      <c r="C24" s="420"/>
      <c r="D24" s="420"/>
      <c r="E24" s="420"/>
    </row>
    <row r="25" spans="2:11" ht="13.5" thickBot="1">
      <c r="B25" s="62"/>
      <c r="C25" s="104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67" t="s">
        <v>15</v>
      </c>
      <c r="C26" s="68" t="s">
        <v>16</v>
      </c>
      <c r="D26" s="234">
        <v>9545280.3399999999</v>
      </c>
      <c r="E26" s="235">
        <v>12014025.499999998</v>
      </c>
      <c r="G26" s="194"/>
    </row>
    <row r="27" spans="2:11">
      <c r="B27" s="6" t="s">
        <v>17</v>
      </c>
      <c r="C27" s="7" t="s">
        <v>107</v>
      </c>
      <c r="D27" s="236">
        <v>-269570.45999999996</v>
      </c>
      <c r="E27" s="237">
        <v>-191173.53</v>
      </c>
      <c r="F27" s="57"/>
      <c r="G27" s="187"/>
      <c r="H27" s="189"/>
      <c r="I27" s="193"/>
      <c r="J27" s="187"/>
    </row>
    <row r="28" spans="2:11">
      <c r="B28" s="6" t="s">
        <v>18</v>
      </c>
      <c r="C28" s="7" t="s">
        <v>19</v>
      </c>
      <c r="D28" s="236">
        <v>307579.27</v>
      </c>
      <c r="E28" s="238">
        <v>269778.62</v>
      </c>
      <c r="F28" s="57"/>
      <c r="G28" s="187"/>
      <c r="H28" s="193"/>
      <c r="I28" s="193"/>
      <c r="J28" s="187"/>
    </row>
    <row r="29" spans="2:11">
      <c r="B29" s="105" t="s">
        <v>4</v>
      </c>
      <c r="C29" s="98" t="s">
        <v>20</v>
      </c>
      <c r="D29" s="239">
        <v>307669.19</v>
      </c>
      <c r="E29" s="240">
        <v>269778.62</v>
      </c>
      <c r="F29" s="57"/>
      <c r="G29" s="187"/>
      <c r="H29" s="193"/>
      <c r="I29" s="193"/>
      <c r="J29" s="187"/>
    </row>
    <row r="30" spans="2:11">
      <c r="B30" s="105" t="s">
        <v>6</v>
      </c>
      <c r="C30" s="98" t="s">
        <v>21</v>
      </c>
      <c r="D30" s="239">
        <v>0</v>
      </c>
      <c r="E30" s="240">
        <v>0</v>
      </c>
      <c r="F30" s="57"/>
      <c r="G30" s="187"/>
      <c r="H30" s="193"/>
      <c r="I30" s="193"/>
      <c r="J30" s="187"/>
    </row>
    <row r="31" spans="2:11">
      <c r="B31" s="105" t="s">
        <v>8</v>
      </c>
      <c r="C31" s="98" t="s">
        <v>22</v>
      </c>
      <c r="D31" s="239">
        <v>-89.92</v>
      </c>
      <c r="E31" s="240">
        <v>0</v>
      </c>
      <c r="F31" s="57"/>
      <c r="G31" s="187"/>
      <c r="H31" s="193"/>
      <c r="I31" s="193"/>
      <c r="J31" s="187"/>
    </row>
    <row r="32" spans="2:11">
      <c r="B32" s="65" t="s">
        <v>23</v>
      </c>
      <c r="C32" s="8" t="s">
        <v>24</v>
      </c>
      <c r="D32" s="236">
        <v>577149.73</v>
      </c>
      <c r="E32" s="238">
        <v>460952.14999999997</v>
      </c>
      <c r="F32" s="57"/>
      <c r="G32" s="187"/>
      <c r="H32" s="193"/>
      <c r="I32" s="193"/>
      <c r="J32" s="187"/>
    </row>
    <row r="33" spans="2:10">
      <c r="B33" s="105" t="s">
        <v>4</v>
      </c>
      <c r="C33" s="98" t="s">
        <v>25</v>
      </c>
      <c r="D33" s="239">
        <v>414056.88</v>
      </c>
      <c r="E33" s="240">
        <v>329498.15999999997</v>
      </c>
      <c r="F33" s="57"/>
      <c r="G33" s="187"/>
      <c r="H33" s="193"/>
      <c r="I33" s="193"/>
      <c r="J33" s="187"/>
    </row>
    <row r="34" spans="2:10">
      <c r="B34" s="105" t="s">
        <v>6</v>
      </c>
      <c r="C34" s="98" t="s">
        <v>26</v>
      </c>
      <c r="D34" s="239">
        <v>57960.62</v>
      </c>
      <c r="E34" s="240">
        <v>26202.2</v>
      </c>
      <c r="F34" s="57"/>
      <c r="G34" s="187"/>
      <c r="H34" s="193"/>
      <c r="I34" s="193"/>
      <c r="J34" s="187"/>
    </row>
    <row r="35" spans="2:10">
      <c r="B35" s="105" t="s">
        <v>8</v>
      </c>
      <c r="C35" s="98" t="s">
        <v>27</v>
      </c>
      <c r="D35" s="239">
        <v>39339.760000000002</v>
      </c>
      <c r="E35" s="240">
        <v>23445.07</v>
      </c>
      <c r="F35" s="57"/>
      <c r="G35" s="187"/>
      <c r="H35" s="193"/>
      <c r="I35" s="193"/>
      <c r="J35" s="187"/>
    </row>
    <row r="36" spans="2:10">
      <c r="B36" s="105" t="s">
        <v>9</v>
      </c>
      <c r="C36" s="98" t="s">
        <v>28</v>
      </c>
      <c r="D36" s="239">
        <v>0</v>
      </c>
      <c r="E36" s="240">
        <v>0</v>
      </c>
      <c r="F36" s="57"/>
      <c r="G36" s="187"/>
      <c r="H36" s="193"/>
      <c r="I36" s="193"/>
      <c r="J36" s="187"/>
    </row>
    <row r="37" spans="2:10" ht="25.5">
      <c r="B37" s="105" t="s">
        <v>29</v>
      </c>
      <c r="C37" s="98" t="s">
        <v>30</v>
      </c>
      <c r="D37" s="239">
        <v>65792.47</v>
      </c>
      <c r="E37" s="240">
        <v>81785.929999999993</v>
      </c>
      <c r="F37" s="57"/>
      <c r="G37" s="187"/>
      <c r="H37" s="193"/>
      <c r="I37" s="193"/>
      <c r="J37" s="187"/>
    </row>
    <row r="38" spans="2:10">
      <c r="B38" s="105" t="s">
        <v>31</v>
      </c>
      <c r="C38" s="98" t="s">
        <v>32</v>
      </c>
      <c r="D38" s="239">
        <v>0</v>
      </c>
      <c r="E38" s="240">
        <v>0</v>
      </c>
      <c r="F38" s="57"/>
      <c r="G38" s="187"/>
      <c r="H38" s="193"/>
      <c r="I38" s="193"/>
      <c r="J38" s="187"/>
    </row>
    <row r="39" spans="2:10">
      <c r="B39" s="106" t="s">
        <v>33</v>
      </c>
      <c r="C39" s="107" t="s">
        <v>34</v>
      </c>
      <c r="D39" s="241">
        <v>0</v>
      </c>
      <c r="E39" s="242">
        <v>20.789999999999953</v>
      </c>
      <c r="F39" s="57"/>
      <c r="G39" s="187"/>
      <c r="H39" s="193"/>
      <c r="I39" s="193"/>
      <c r="J39" s="187"/>
    </row>
    <row r="40" spans="2:10" ht="13.5" thickBot="1">
      <c r="B40" s="69" t="s">
        <v>35</v>
      </c>
      <c r="C40" s="70" t="s">
        <v>36</v>
      </c>
      <c r="D40" s="243">
        <v>1448828.97</v>
      </c>
      <c r="E40" s="244">
        <v>898878.13</v>
      </c>
      <c r="G40" s="187"/>
    </row>
    <row r="41" spans="2:10" ht="13.5" thickBot="1">
      <c r="B41" s="71" t="s">
        <v>37</v>
      </c>
      <c r="C41" s="72" t="s">
        <v>38</v>
      </c>
      <c r="D41" s="245">
        <v>10724538.85</v>
      </c>
      <c r="E41" s="246">
        <f>SUM(E26,E27,E40)</f>
        <v>12721730.1</v>
      </c>
      <c r="F41" s="59"/>
      <c r="G41" s="194"/>
      <c r="H41" s="187"/>
      <c r="I41" s="187"/>
      <c r="J41" s="187"/>
    </row>
    <row r="42" spans="2:10">
      <c r="B42" s="66"/>
      <c r="C42" s="66"/>
      <c r="D42" s="247"/>
      <c r="E42" s="247"/>
      <c r="F42" s="59"/>
      <c r="G42"/>
    </row>
    <row r="43" spans="2:10" ht="13.5">
      <c r="B43" s="408" t="s">
        <v>60</v>
      </c>
      <c r="C43" s="421"/>
      <c r="D43" s="421"/>
      <c r="E43" s="421"/>
      <c r="G43"/>
    </row>
    <row r="44" spans="2:10" ht="14.25" thickBot="1">
      <c r="B44" s="410" t="s">
        <v>117</v>
      </c>
      <c r="C44" s="422"/>
      <c r="D44" s="422"/>
      <c r="E44" s="422"/>
      <c r="G44" s="187"/>
    </row>
    <row r="45" spans="2:10" ht="13.5" thickBot="1">
      <c r="B45" s="62"/>
      <c r="C45" s="1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0" t="s">
        <v>18</v>
      </c>
      <c r="C46" s="20" t="s">
        <v>108</v>
      </c>
      <c r="D46" s="248"/>
      <c r="E46" s="249"/>
      <c r="G46" s="187"/>
    </row>
    <row r="47" spans="2:10">
      <c r="B47" s="108" t="s">
        <v>4</v>
      </c>
      <c r="C47" s="98" t="s">
        <v>40</v>
      </c>
      <c r="D47" s="250">
        <v>49550.745799999997</v>
      </c>
      <c r="E47" s="251">
        <v>46487.679222005725</v>
      </c>
      <c r="G47" s="187"/>
    </row>
    <row r="48" spans="2:10">
      <c r="B48" s="109" t="s">
        <v>6</v>
      </c>
      <c r="C48" s="107" t="s">
        <v>41</v>
      </c>
      <c r="D48" s="250">
        <v>48247.033800000005</v>
      </c>
      <c r="E48" s="252">
        <v>45795.935265008236</v>
      </c>
      <c r="G48" s="197"/>
      <c r="I48" s="196"/>
    </row>
    <row r="49" spans="2:5">
      <c r="B49" s="86" t="s">
        <v>23</v>
      </c>
      <c r="C49" s="88" t="s">
        <v>109</v>
      </c>
      <c r="D49" s="253"/>
      <c r="E49" s="254"/>
    </row>
    <row r="50" spans="2:5">
      <c r="B50" s="108" t="s">
        <v>4</v>
      </c>
      <c r="C50" s="98" t="s">
        <v>40</v>
      </c>
      <c r="D50" s="250">
        <v>192.63650000000001</v>
      </c>
      <c r="E50" s="255">
        <v>258.43459999999999</v>
      </c>
    </row>
    <row r="51" spans="2:5">
      <c r="B51" s="108" t="s">
        <v>6</v>
      </c>
      <c r="C51" s="98" t="s">
        <v>110</v>
      </c>
      <c r="D51" s="250">
        <v>188.72670000000002</v>
      </c>
      <c r="E51" s="255">
        <v>252.54180000000002</v>
      </c>
    </row>
    <row r="52" spans="2:5">
      <c r="B52" s="108" t="s">
        <v>8</v>
      </c>
      <c r="C52" s="98" t="s">
        <v>111</v>
      </c>
      <c r="D52" s="250">
        <v>222.28390000000002</v>
      </c>
      <c r="E52" s="255">
        <v>289.79860000000002</v>
      </c>
    </row>
    <row r="53" spans="2:5" ht="13.5" thickBot="1">
      <c r="B53" s="110" t="s">
        <v>9</v>
      </c>
      <c r="C53" s="111" t="s">
        <v>41</v>
      </c>
      <c r="D53" s="256">
        <v>222.28390000000002</v>
      </c>
      <c r="E53" s="257">
        <v>277.79169999999999</v>
      </c>
    </row>
    <row r="54" spans="2:5">
      <c r="B54" s="80"/>
      <c r="C54" s="81"/>
      <c r="D54" s="258"/>
      <c r="E54" s="258"/>
    </row>
    <row r="55" spans="2:5" ht="13.5">
      <c r="B55" s="408" t="s">
        <v>62</v>
      </c>
      <c r="C55" s="409"/>
      <c r="D55" s="409"/>
      <c r="E55" s="409"/>
    </row>
    <row r="56" spans="2:5" ht="14.25" thickBot="1">
      <c r="B56" s="410" t="s">
        <v>112</v>
      </c>
      <c r="C56" s="411"/>
      <c r="D56" s="411"/>
      <c r="E56" s="411"/>
    </row>
    <row r="57" spans="2:5" ht="23.25" thickBot="1">
      <c r="B57" s="423" t="s">
        <v>42</v>
      </c>
      <c r="C57" s="424"/>
      <c r="D57" s="290" t="s">
        <v>118</v>
      </c>
      <c r="E57" s="291" t="s">
        <v>113</v>
      </c>
    </row>
    <row r="58" spans="2:5">
      <c r="B58" s="14" t="s">
        <v>18</v>
      </c>
      <c r="C58" s="89" t="s">
        <v>43</v>
      </c>
      <c r="D58" s="261">
        <f>SUM(D59:D70)</f>
        <v>12725221.190000001</v>
      </c>
      <c r="E58" s="262">
        <f>D58/E21</f>
        <v>1.0002744194360798</v>
      </c>
    </row>
    <row r="59" spans="2:5" ht="25.5">
      <c r="B59" s="15" t="s">
        <v>4</v>
      </c>
      <c r="C59" s="9" t="s">
        <v>44</v>
      </c>
      <c r="D59" s="263">
        <v>0</v>
      </c>
      <c r="E59" s="264">
        <v>0</v>
      </c>
    </row>
    <row r="60" spans="2:5" ht="25.5">
      <c r="B60" s="11" t="s">
        <v>6</v>
      </c>
      <c r="C60" s="4" t="s">
        <v>45</v>
      </c>
      <c r="D60" s="265">
        <v>0</v>
      </c>
      <c r="E60" s="266">
        <v>0</v>
      </c>
    </row>
    <row r="61" spans="2:5">
      <c r="B61" s="11" t="s">
        <v>8</v>
      </c>
      <c r="C61" s="4" t="s">
        <v>46</v>
      </c>
      <c r="D61" s="265">
        <v>0</v>
      </c>
      <c r="E61" s="266">
        <v>0</v>
      </c>
    </row>
    <row r="62" spans="2:5">
      <c r="B62" s="11" t="s">
        <v>9</v>
      </c>
      <c r="C62" s="4" t="s">
        <v>47</v>
      </c>
      <c r="D62" s="265">
        <v>0</v>
      </c>
      <c r="E62" s="266">
        <v>0</v>
      </c>
    </row>
    <row r="63" spans="2:5">
      <c r="B63" s="11" t="s">
        <v>29</v>
      </c>
      <c r="C63" s="4" t="s">
        <v>48</v>
      </c>
      <c r="D63" s="265">
        <v>0</v>
      </c>
      <c r="E63" s="266">
        <v>0</v>
      </c>
    </row>
    <row r="64" spans="2:5">
      <c r="B64" s="15" t="s">
        <v>31</v>
      </c>
      <c r="C64" s="9" t="s">
        <v>49</v>
      </c>
      <c r="D64" s="292">
        <v>10260695.470000001</v>
      </c>
      <c r="E64" s="264">
        <f>D64/E21</f>
        <v>0.8065487468563729</v>
      </c>
    </row>
    <row r="65" spans="2:7">
      <c r="B65" s="15" t="s">
        <v>33</v>
      </c>
      <c r="C65" s="9" t="s">
        <v>114</v>
      </c>
      <c r="D65" s="263">
        <v>0</v>
      </c>
      <c r="E65" s="264">
        <v>0</v>
      </c>
      <c r="G65" s="187"/>
    </row>
    <row r="66" spans="2:7">
      <c r="B66" s="15" t="s">
        <v>50</v>
      </c>
      <c r="C66" s="9" t="s">
        <v>51</v>
      </c>
      <c r="D66" s="263">
        <v>0</v>
      </c>
      <c r="E66" s="264">
        <v>0</v>
      </c>
    </row>
    <row r="67" spans="2:7">
      <c r="B67" s="11" t="s">
        <v>52</v>
      </c>
      <c r="C67" s="4" t="s">
        <v>53</v>
      </c>
      <c r="D67" s="265">
        <v>0</v>
      </c>
      <c r="E67" s="266">
        <v>0</v>
      </c>
    </row>
    <row r="68" spans="2:7">
      <c r="B68" s="11" t="s">
        <v>54</v>
      </c>
      <c r="C68" s="4" t="s">
        <v>55</v>
      </c>
      <c r="D68" s="265">
        <v>0</v>
      </c>
      <c r="E68" s="266">
        <v>0</v>
      </c>
    </row>
    <row r="69" spans="2:7">
      <c r="B69" s="11" t="s">
        <v>56</v>
      </c>
      <c r="C69" s="4" t="s">
        <v>57</v>
      </c>
      <c r="D69" s="293">
        <v>2464525.7200000002</v>
      </c>
      <c r="E69" s="266">
        <f>D69/E21</f>
        <v>0.19372567257970674</v>
      </c>
    </row>
    <row r="70" spans="2:7">
      <c r="B70" s="82" t="s">
        <v>58</v>
      </c>
      <c r="C70" s="83" t="s">
        <v>59</v>
      </c>
      <c r="D70" s="268">
        <v>0</v>
      </c>
      <c r="E70" s="269">
        <v>0</v>
      </c>
    </row>
    <row r="71" spans="2:7">
      <c r="B71" s="86" t="s">
        <v>23</v>
      </c>
      <c r="C71" s="8" t="s">
        <v>61</v>
      </c>
      <c r="D71" s="270">
        <f>E13</f>
        <v>742.75</v>
      </c>
      <c r="E71" s="271">
        <f>D71/E21</f>
        <v>5.8384354499078701E-5</v>
      </c>
    </row>
    <row r="72" spans="2:7">
      <c r="B72" s="84" t="s">
        <v>60</v>
      </c>
      <c r="C72" s="85" t="s">
        <v>63</v>
      </c>
      <c r="D72" s="272">
        <f>E14</f>
        <v>9639.92</v>
      </c>
      <c r="E72" s="273">
        <f>D72/E21</f>
        <v>7.5775228087884047E-4</v>
      </c>
    </row>
    <row r="73" spans="2:7">
      <c r="B73" s="16" t="s">
        <v>62</v>
      </c>
      <c r="C73" s="17" t="s">
        <v>65</v>
      </c>
      <c r="D73" s="274">
        <f>E17</f>
        <v>13873.76</v>
      </c>
      <c r="E73" s="275">
        <f>D73/E21</f>
        <v>1.0905560714576077E-3</v>
      </c>
    </row>
    <row r="74" spans="2:7">
      <c r="B74" s="86" t="s">
        <v>64</v>
      </c>
      <c r="C74" s="8" t="s">
        <v>66</v>
      </c>
      <c r="D74" s="270">
        <f>D58+D71+D72-D73</f>
        <v>12721730.100000001</v>
      </c>
      <c r="E74" s="271">
        <f>E58+E71+E72-E73</f>
        <v>1</v>
      </c>
    </row>
    <row r="75" spans="2:7">
      <c r="B75" s="11" t="s">
        <v>4</v>
      </c>
      <c r="C75" s="4" t="s">
        <v>67</v>
      </c>
      <c r="D75" s="265">
        <f>D74</f>
        <v>12721730.100000001</v>
      </c>
      <c r="E75" s="266">
        <f>E74</f>
        <v>1</v>
      </c>
    </row>
    <row r="76" spans="2:7">
      <c r="B76" s="11" t="s">
        <v>6</v>
      </c>
      <c r="C76" s="4" t="s">
        <v>115</v>
      </c>
      <c r="D76" s="265">
        <v>0</v>
      </c>
      <c r="E76" s="266">
        <v>0</v>
      </c>
    </row>
    <row r="77" spans="2:7" ht="13.5" thickBot="1">
      <c r="B77" s="12" t="s">
        <v>8</v>
      </c>
      <c r="C77" s="13" t="s">
        <v>116</v>
      </c>
      <c r="D77" s="276">
        <v>0</v>
      </c>
      <c r="E77" s="277">
        <v>0</v>
      </c>
    </row>
    <row r="78" spans="2:7">
      <c r="B78" s="1"/>
      <c r="C78" s="1"/>
      <c r="D78" s="215"/>
      <c r="E78" s="215"/>
    </row>
    <row r="79" spans="2:7">
      <c r="B79" s="1"/>
      <c r="C79" s="1"/>
      <c r="D79" s="215"/>
      <c r="E79" s="215"/>
    </row>
    <row r="80" spans="2:7">
      <c r="B80" s="1"/>
      <c r="C80" s="1"/>
      <c r="D80" s="215"/>
      <c r="E80" s="215"/>
    </row>
    <row r="81" spans="2:5">
      <c r="B81" s="1"/>
      <c r="C81" s="1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1" type="noConversion"/>
  <pageMargins left="0.94488188976377963" right="0.74803149606299213" top="0.55118110236220474" bottom="0.47244094488188981" header="0.51181102362204722" footer="0.51181102362204722"/>
  <pageSetup paperSize="9" scale="70" orientation="portrait" r:id="rId1"/>
  <headerFooter alignWithMargins="0">
    <oddHeader>&amp;C&amp;"Calibri"&amp;10&amp;K000000Confidential&amp;1#</oddHeader>
  </headerFooter>
  <customProperties>
    <customPr name="_pios_id" r:id="rId2"/>
  </customPropertie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6"/>
  <dimension ref="A1:Q81"/>
  <sheetViews>
    <sheetView zoomScale="75" zoomScaleNormal="75" workbookViewId="0">
      <selection activeCell="G25" sqref="G25"/>
    </sheetView>
  </sheetViews>
  <sheetFormatPr defaultRowHeight="12.75"/>
  <cols>
    <col min="1" max="1" width="9.140625" style="18"/>
    <col min="2" max="2" width="3.42578125" style="18" bestFit="1" customWidth="1"/>
    <col min="3" max="3" width="77.7109375" style="18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9.140625" style="186" bestFit="1" customWidth="1"/>
    <col min="11" max="11" width="7.42578125" style="186" bestFit="1" customWidth="1"/>
    <col min="12" max="12" width="12.42578125" customWidth="1"/>
  </cols>
  <sheetData>
    <row r="1" spans="2:12">
      <c r="B1" s="1"/>
      <c r="C1" s="1"/>
      <c r="D1" s="215"/>
      <c r="E1" s="215"/>
    </row>
    <row r="2" spans="2:12" ht="15.75">
      <c r="B2" s="414" t="s">
        <v>0</v>
      </c>
      <c r="C2" s="414"/>
      <c r="D2" s="414"/>
      <c r="E2" s="414"/>
      <c r="L2" s="57"/>
    </row>
    <row r="3" spans="2:12" ht="15.75">
      <c r="B3" s="414" t="str">
        <f>'Fundusz Gwarantowany'!$B$3</f>
        <v>SPORZĄDZONE NA DZIEŃ 30-06-2026</v>
      </c>
      <c r="C3" s="414"/>
      <c r="D3" s="414"/>
      <c r="E3" s="414"/>
    </row>
    <row r="4" spans="2:12" ht="15">
      <c r="B4" s="61"/>
      <c r="C4" s="61"/>
      <c r="D4" s="216"/>
      <c r="E4" s="216"/>
    </row>
    <row r="5" spans="2:12" ht="14.25">
      <c r="B5" s="415" t="s">
        <v>120</v>
      </c>
      <c r="C5" s="415"/>
      <c r="D5" s="415"/>
      <c r="E5" s="415"/>
    </row>
    <row r="6" spans="2:12" ht="14.25">
      <c r="B6" s="416" t="s">
        <v>137</v>
      </c>
      <c r="C6" s="416"/>
      <c r="D6" s="416"/>
      <c r="E6" s="416"/>
    </row>
    <row r="7" spans="2:12" ht="14.25">
      <c r="B7" s="63"/>
      <c r="C7" s="63"/>
      <c r="D7" s="217"/>
      <c r="E7" s="217"/>
    </row>
    <row r="8" spans="2:12" ht="13.5">
      <c r="B8" s="408" t="s">
        <v>121</v>
      </c>
      <c r="C8" s="409"/>
      <c r="D8" s="409"/>
      <c r="E8" s="409"/>
    </row>
    <row r="9" spans="2:12" ht="16.5" thickBot="1">
      <c r="B9" s="410" t="s">
        <v>99</v>
      </c>
      <c r="C9" s="410"/>
      <c r="D9" s="410"/>
      <c r="E9" s="410"/>
    </row>
    <row r="10" spans="2:12" ht="13.5" thickBot="1">
      <c r="B10" s="62"/>
      <c r="C10" s="58" t="s">
        <v>2</v>
      </c>
      <c r="D10" s="298" t="str">
        <f>'Fundusz Gwarantowany'!$D$10</f>
        <v>30-06-2025</v>
      </c>
      <c r="E10" s="219" t="str">
        <f>'Fundusz Gwarantowany'!$E$10</f>
        <v>30-06-2026</v>
      </c>
      <c r="G10" s="187"/>
    </row>
    <row r="11" spans="2:12">
      <c r="B11" s="64" t="s">
        <v>122</v>
      </c>
      <c r="C11" s="20" t="s">
        <v>105</v>
      </c>
      <c r="D11" s="280">
        <v>11476345.75</v>
      </c>
      <c r="E11" s="221">
        <f>SUM(E12:E14,E16)</f>
        <v>12072674.01</v>
      </c>
    </row>
    <row r="12" spans="2:12">
      <c r="B12" s="97">
        <v>1</v>
      </c>
      <c r="C12" s="124" t="s">
        <v>5</v>
      </c>
      <c r="D12" s="281">
        <v>11464944.189999999</v>
      </c>
      <c r="E12" s="282">
        <v>10461134.76</v>
      </c>
      <c r="H12" s="187"/>
    </row>
    <row r="13" spans="2:12">
      <c r="B13" s="97">
        <v>2</v>
      </c>
      <c r="C13" s="124" t="s">
        <v>7</v>
      </c>
      <c r="D13" s="281">
        <v>150.65</v>
      </c>
      <c r="E13" s="282">
        <v>356.73</v>
      </c>
      <c r="H13" s="187"/>
    </row>
    <row r="14" spans="2:12">
      <c r="B14" s="97">
        <v>3</v>
      </c>
      <c r="C14" s="124" t="s">
        <v>10</v>
      </c>
      <c r="D14" s="281">
        <v>11250.91</v>
      </c>
      <c r="E14" s="282">
        <v>1611182.52</v>
      </c>
      <c r="H14" s="187"/>
    </row>
    <row r="15" spans="2:12">
      <c r="B15" s="97">
        <v>31</v>
      </c>
      <c r="C15" s="124" t="s">
        <v>11</v>
      </c>
      <c r="D15" s="281">
        <v>11250.91</v>
      </c>
      <c r="E15" s="282">
        <v>1611182.52</v>
      </c>
      <c r="H15" s="187"/>
    </row>
    <row r="16" spans="2:12">
      <c r="B16" s="100">
        <v>32</v>
      </c>
      <c r="C16" s="125" t="s">
        <v>12</v>
      </c>
      <c r="D16" s="283">
        <v>0</v>
      </c>
      <c r="E16" s="284">
        <v>0</v>
      </c>
      <c r="H16" s="187"/>
    </row>
    <row r="17" spans="2:17">
      <c r="B17" s="6" t="s">
        <v>123</v>
      </c>
      <c r="C17" s="117" t="s">
        <v>65</v>
      </c>
      <c r="D17" s="285">
        <v>19156.580000000002</v>
      </c>
      <c r="E17" s="286">
        <f>SUM(E18:E20)</f>
        <v>15302.33</v>
      </c>
      <c r="H17" s="187"/>
    </row>
    <row r="18" spans="2:17">
      <c r="B18" s="97">
        <v>1</v>
      </c>
      <c r="C18" s="124" t="s">
        <v>11</v>
      </c>
      <c r="D18" s="283">
        <v>19156.580000000002</v>
      </c>
      <c r="E18" s="284">
        <v>15302.33</v>
      </c>
    </row>
    <row r="19" spans="2:17">
      <c r="B19" s="97">
        <v>2</v>
      </c>
      <c r="C19" s="124" t="s">
        <v>104</v>
      </c>
      <c r="D19" s="281">
        <v>0</v>
      </c>
      <c r="E19" s="282">
        <v>0</v>
      </c>
    </row>
    <row r="20" spans="2:17" ht="13.5" thickBot="1">
      <c r="B20" s="102">
        <v>3</v>
      </c>
      <c r="C20" s="103" t="s">
        <v>14</v>
      </c>
      <c r="D20" s="287">
        <v>0</v>
      </c>
      <c r="E20" s="288">
        <v>0</v>
      </c>
    </row>
    <row r="21" spans="2:17" ht="13.5" thickBot="1">
      <c r="B21" s="427" t="s">
        <v>124</v>
      </c>
      <c r="C21" s="428"/>
      <c r="D21" s="289">
        <v>11457189.17</v>
      </c>
      <c r="E21" s="246">
        <f>E11-E17</f>
        <v>12057371.68</v>
      </c>
      <c r="F21" s="59"/>
      <c r="G21" s="190"/>
      <c r="H21" s="191"/>
      <c r="J21" s="192"/>
      <c r="K21" s="191"/>
    </row>
    <row r="22" spans="2:17">
      <c r="B22" s="2"/>
      <c r="C22" s="5"/>
      <c r="D22" s="313"/>
      <c r="E22" s="314"/>
      <c r="G22" s="190"/>
      <c r="H22" s="210"/>
      <c r="Q22" s="96"/>
    </row>
    <row r="23" spans="2:17" ht="13.5">
      <c r="B23" s="408" t="s">
        <v>125</v>
      </c>
      <c r="C23" s="419"/>
      <c r="D23" s="419"/>
      <c r="E23" s="419"/>
      <c r="G23" s="187"/>
    </row>
    <row r="24" spans="2:17" ht="14.25" thickBot="1">
      <c r="B24" s="410" t="s">
        <v>101</v>
      </c>
      <c r="C24" s="420"/>
      <c r="D24" s="420"/>
      <c r="E24" s="420"/>
    </row>
    <row r="25" spans="2:17" ht="13.5" thickBot="1">
      <c r="B25" s="62"/>
      <c r="C25" s="104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7">
      <c r="B26" s="67" t="s">
        <v>126</v>
      </c>
      <c r="C26" s="68" t="s">
        <v>16</v>
      </c>
      <c r="D26" s="307">
        <v>10767903.359999999</v>
      </c>
      <c r="E26" s="235">
        <v>11780292.99</v>
      </c>
      <c r="G26" s="194"/>
    </row>
    <row r="27" spans="2:17">
      <c r="B27" s="6" t="s">
        <v>127</v>
      </c>
      <c r="C27" s="7" t="s">
        <v>107</v>
      </c>
      <c r="D27" s="285">
        <v>-201337.63</v>
      </c>
      <c r="E27" s="237">
        <v>-220056.38</v>
      </c>
      <c r="F27" s="57"/>
      <c r="G27" s="187"/>
      <c r="H27" s="193"/>
      <c r="I27" s="193"/>
      <c r="J27" s="187"/>
    </row>
    <row r="28" spans="2:17">
      <c r="B28" s="6" t="s">
        <v>121</v>
      </c>
      <c r="C28" s="7" t="s">
        <v>19</v>
      </c>
      <c r="D28" s="285">
        <v>362596.32</v>
      </c>
      <c r="E28" s="238">
        <v>309608.75</v>
      </c>
      <c r="F28" s="57"/>
      <c r="G28" s="187"/>
      <c r="H28" s="193"/>
      <c r="I28" s="193"/>
      <c r="J28" s="187"/>
    </row>
    <row r="29" spans="2:17">
      <c r="B29" s="105">
        <v>1</v>
      </c>
      <c r="C29" s="98" t="s">
        <v>20</v>
      </c>
      <c r="D29" s="281">
        <v>356663.93</v>
      </c>
      <c r="E29" s="240">
        <v>309608.75</v>
      </c>
      <c r="F29" s="57"/>
      <c r="G29" s="187"/>
      <c r="H29" s="193"/>
      <c r="I29" s="193"/>
      <c r="J29" s="187"/>
    </row>
    <row r="30" spans="2:17">
      <c r="B30" s="105">
        <v>2</v>
      </c>
      <c r="C30" s="98" t="s">
        <v>21</v>
      </c>
      <c r="D30" s="281">
        <v>0</v>
      </c>
      <c r="E30" s="240">
        <v>0</v>
      </c>
      <c r="F30" s="57"/>
      <c r="G30" s="187"/>
      <c r="H30" s="193"/>
      <c r="I30" s="193"/>
      <c r="J30" s="187"/>
    </row>
    <row r="31" spans="2:17">
      <c r="B31" s="105">
        <v>3</v>
      </c>
      <c r="C31" s="98" t="s">
        <v>22</v>
      </c>
      <c r="D31" s="281">
        <v>5932.39</v>
      </c>
      <c r="E31" s="240">
        <v>0</v>
      </c>
      <c r="F31" s="57"/>
      <c r="G31" s="187"/>
      <c r="H31" s="193"/>
      <c r="I31" s="193"/>
      <c r="J31" s="187"/>
    </row>
    <row r="32" spans="2:17">
      <c r="B32" s="65" t="s">
        <v>128</v>
      </c>
      <c r="C32" s="8" t="s">
        <v>24</v>
      </c>
      <c r="D32" s="285">
        <v>563933.94999999995</v>
      </c>
      <c r="E32" s="238">
        <v>529665.13</v>
      </c>
      <c r="F32" s="57"/>
      <c r="G32" s="187"/>
      <c r="H32" s="193"/>
      <c r="I32" s="193"/>
      <c r="J32" s="187"/>
    </row>
    <row r="33" spans="2:10">
      <c r="B33" s="105">
        <v>1</v>
      </c>
      <c r="C33" s="98" t="s">
        <v>25</v>
      </c>
      <c r="D33" s="281">
        <v>404181.53</v>
      </c>
      <c r="E33" s="240">
        <v>413159.66</v>
      </c>
      <c r="F33" s="57"/>
      <c r="G33" s="187"/>
      <c r="H33" s="193"/>
      <c r="I33" s="193"/>
      <c r="J33" s="187"/>
    </row>
    <row r="34" spans="2:10">
      <c r="B34" s="105">
        <v>2</v>
      </c>
      <c r="C34" s="98" t="s">
        <v>26</v>
      </c>
      <c r="D34" s="281">
        <v>46849.38</v>
      </c>
      <c r="E34" s="240">
        <v>11619.66</v>
      </c>
      <c r="F34" s="57"/>
      <c r="G34" s="187"/>
      <c r="H34" s="193"/>
      <c r="I34" s="193"/>
      <c r="J34" s="187"/>
    </row>
    <row r="35" spans="2:10">
      <c r="B35" s="105">
        <v>3</v>
      </c>
      <c r="C35" s="98" t="s">
        <v>27</v>
      </c>
      <c r="D35" s="281">
        <v>28727.39</v>
      </c>
      <c r="E35" s="240">
        <v>25342.93</v>
      </c>
      <c r="F35" s="57"/>
      <c r="G35" s="187"/>
      <c r="H35" s="193"/>
      <c r="I35" s="193"/>
      <c r="J35" s="187"/>
    </row>
    <row r="36" spans="2:10">
      <c r="B36" s="105">
        <v>4</v>
      </c>
      <c r="C36" s="98" t="s">
        <v>28</v>
      </c>
      <c r="D36" s="281">
        <v>0</v>
      </c>
      <c r="E36" s="240">
        <v>0</v>
      </c>
      <c r="F36" s="57"/>
      <c r="G36" s="187"/>
      <c r="H36" s="193"/>
      <c r="I36" s="193"/>
      <c r="J36" s="187"/>
    </row>
    <row r="37" spans="2:10" ht="25.5">
      <c r="B37" s="105">
        <v>5</v>
      </c>
      <c r="C37" s="98" t="s">
        <v>30</v>
      </c>
      <c r="D37" s="281">
        <v>74181.77</v>
      </c>
      <c r="E37" s="240">
        <v>79505.73</v>
      </c>
      <c r="F37" s="57"/>
      <c r="G37" s="187"/>
      <c r="H37" s="193"/>
      <c r="I37" s="193"/>
      <c r="J37" s="187"/>
    </row>
    <row r="38" spans="2:10">
      <c r="B38" s="105">
        <v>6</v>
      </c>
      <c r="C38" s="98" t="s">
        <v>32</v>
      </c>
      <c r="D38" s="281">
        <v>0</v>
      </c>
      <c r="E38" s="240">
        <v>0</v>
      </c>
      <c r="F38" s="57"/>
      <c r="G38" s="187"/>
      <c r="H38" s="193"/>
      <c r="I38" s="193"/>
      <c r="J38" s="187"/>
    </row>
    <row r="39" spans="2:10">
      <c r="B39" s="106">
        <v>7</v>
      </c>
      <c r="C39" s="107" t="s">
        <v>34</v>
      </c>
      <c r="D39" s="283">
        <v>9993.8799999999992</v>
      </c>
      <c r="E39" s="242">
        <v>37.150000000000006</v>
      </c>
      <c r="F39" s="57"/>
      <c r="G39" s="187"/>
      <c r="H39" s="193"/>
      <c r="I39" s="193"/>
      <c r="J39" s="187"/>
    </row>
    <row r="40" spans="2:10" ht="13.5" thickBot="1">
      <c r="B40" s="69" t="s">
        <v>129</v>
      </c>
      <c r="C40" s="70" t="s">
        <v>36</v>
      </c>
      <c r="D40" s="315">
        <v>890623.44</v>
      </c>
      <c r="E40" s="244">
        <v>497135.07</v>
      </c>
      <c r="G40" s="194"/>
    </row>
    <row r="41" spans="2:10" ht="13.5" thickBot="1">
      <c r="B41" s="71" t="s">
        <v>130</v>
      </c>
      <c r="C41" s="72" t="s">
        <v>38</v>
      </c>
      <c r="D41" s="289">
        <v>11457189.169999998</v>
      </c>
      <c r="E41" s="246">
        <f>SUM(E26,E27,E40)</f>
        <v>12057371.68</v>
      </c>
      <c r="F41" s="59"/>
      <c r="G41" s="194"/>
      <c r="H41" s="187"/>
      <c r="I41" s="187"/>
      <c r="J41" s="187"/>
    </row>
    <row r="42" spans="2:10">
      <c r="B42" s="66"/>
      <c r="C42" s="66"/>
      <c r="D42" s="247"/>
      <c r="E42" s="247"/>
      <c r="F42" s="59"/>
      <c r="G42" s="188"/>
    </row>
    <row r="43" spans="2:10" ht="13.5">
      <c r="B43" s="408" t="s">
        <v>131</v>
      </c>
      <c r="C43" s="421"/>
      <c r="D43" s="421"/>
      <c r="E43" s="421"/>
      <c r="G43" s="187"/>
    </row>
    <row r="44" spans="2:10" ht="14.25" thickBot="1">
      <c r="B44" s="410" t="s">
        <v>117</v>
      </c>
      <c r="C44" s="422"/>
      <c r="D44" s="422"/>
      <c r="E44" s="422"/>
      <c r="G44" s="187"/>
    </row>
    <row r="45" spans="2:10" ht="13.5" thickBot="1">
      <c r="B45" s="62"/>
      <c r="C45" s="1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/>
    </row>
    <row r="46" spans="2:10">
      <c r="B46" s="10" t="s">
        <v>121</v>
      </c>
      <c r="C46" s="20" t="s">
        <v>108</v>
      </c>
      <c r="D46" s="248"/>
      <c r="E46" s="249"/>
      <c r="G46"/>
    </row>
    <row r="47" spans="2:10">
      <c r="B47" s="108">
        <v>1</v>
      </c>
      <c r="C47" s="98" t="s">
        <v>40</v>
      </c>
      <c r="D47" s="316">
        <v>60826.387999999999</v>
      </c>
      <c r="E47" s="317">
        <v>57612.862056104343</v>
      </c>
      <c r="G47" s="187"/>
    </row>
    <row r="48" spans="2:10">
      <c r="B48" s="109">
        <v>2</v>
      </c>
      <c r="C48" s="107" t="s">
        <v>41</v>
      </c>
      <c r="D48" s="318">
        <v>59734.773100000006</v>
      </c>
      <c r="E48" s="319">
        <v>56548.800688825846</v>
      </c>
      <c r="G48" s="197"/>
      <c r="I48" s="196"/>
    </row>
    <row r="49" spans="2:5">
      <c r="B49" s="86" t="s">
        <v>128</v>
      </c>
      <c r="C49" s="88" t="s">
        <v>109</v>
      </c>
      <c r="D49" s="301"/>
      <c r="E49" s="320"/>
    </row>
    <row r="50" spans="2:5">
      <c r="B50" s="108">
        <v>1</v>
      </c>
      <c r="C50" s="98" t="s">
        <v>40</v>
      </c>
      <c r="D50" s="316">
        <v>177.02680000000001</v>
      </c>
      <c r="E50" s="321">
        <v>204.47330000000002</v>
      </c>
    </row>
    <row r="51" spans="2:5">
      <c r="B51" s="108">
        <v>2</v>
      </c>
      <c r="C51" s="98" t="s">
        <v>110</v>
      </c>
      <c r="D51" s="316">
        <v>175.69230000000002</v>
      </c>
      <c r="E51" s="321">
        <v>200.8065</v>
      </c>
    </row>
    <row r="52" spans="2:5">
      <c r="B52" s="108">
        <v>3</v>
      </c>
      <c r="C52" s="98" t="s">
        <v>111</v>
      </c>
      <c r="D52" s="316">
        <v>191.80100000000002</v>
      </c>
      <c r="E52" s="321">
        <v>215.56700000000001</v>
      </c>
    </row>
    <row r="53" spans="2:5" ht="13.5" thickBot="1">
      <c r="B53" s="110">
        <v>4</v>
      </c>
      <c r="C53" s="111" t="s">
        <v>41</v>
      </c>
      <c r="D53" s="322">
        <v>191.80100000000002</v>
      </c>
      <c r="E53" s="257">
        <v>213.22060000000002</v>
      </c>
    </row>
    <row r="54" spans="2:5">
      <c r="B54" s="80"/>
      <c r="C54" s="81"/>
      <c r="D54" s="258"/>
      <c r="E54" s="258"/>
    </row>
    <row r="55" spans="2:5" ht="13.5">
      <c r="B55" s="408" t="s">
        <v>132</v>
      </c>
      <c r="C55" s="409"/>
      <c r="D55" s="409"/>
      <c r="E55" s="409"/>
    </row>
    <row r="56" spans="2:5" ht="14.25" thickBot="1">
      <c r="B56" s="410" t="s">
        <v>112</v>
      </c>
      <c r="C56" s="411"/>
      <c r="D56" s="411"/>
      <c r="E56" s="411"/>
    </row>
    <row r="57" spans="2:5" ht="23.25" thickBot="1">
      <c r="B57" s="423" t="s">
        <v>42</v>
      </c>
      <c r="C57" s="424"/>
      <c r="D57" s="290" t="s">
        <v>118</v>
      </c>
      <c r="E57" s="291" t="s">
        <v>113</v>
      </c>
    </row>
    <row r="58" spans="2:5">
      <c r="B58" s="14" t="s">
        <v>121</v>
      </c>
      <c r="C58" s="89" t="s">
        <v>43</v>
      </c>
      <c r="D58" s="261">
        <f>SUM(D59:D70)</f>
        <v>10461134.76</v>
      </c>
      <c r="E58" s="262">
        <f>D58/E21</f>
        <v>0.86761319445366891</v>
      </c>
    </row>
    <row r="59" spans="2:5" ht="25.5">
      <c r="B59" s="15">
        <v>1</v>
      </c>
      <c r="C59" s="9" t="s">
        <v>44</v>
      </c>
      <c r="D59" s="263">
        <v>0</v>
      </c>
      <c r="E59" s="264">
        <v>0</v>
      </c>
    </row>
    <row r="60" spans="2:5" ht="25.5">
      <c r="B60" s="11">
        <v>2</v>
      </c>
      <c r="C60" s="4" t="s">
        <v>45</v>
      </c>
      <c r="D60" s="265">
        <v>0</v>
      </c>
      <c r="E60" s="266">
        <v>0</v>
      </c>
    </row>
    <row r="61" spans="2:5">
      <c r="B61" s="11">
        <v>3</v>
      </c>
      <c r="C61" s="4" t="s">
        <v>46</v>
      </c>
      <c r="D61" s="265">
        <v>0</v>
      </c>
      <c r="E61" s="266">
        <v>0</v>
      </c>
    </row>
    <row r="62" spans="2:5">
      <c r="B62" s="11">
        <v>4</v>
      </c>
      <c r="C62" s="4" t="s">
        <v>47</v>
      </c>
      <c r="D62" s="265">
        <v>0</v>
      </c>
      <c r="E62" s="266">
        <v>0</v>
      </c>
    </row>
    <row r="63" spans="2:5">
      <c r="B63" s="11">
        <v>5</v>
      </c>
      <c r="C63" s="4" t="s">
        <v>48</v>
      </c>
      <c r="D63" s="265">
        <v>0</v>
      </c>
      <c r="E63" s="266">
        <v>0</v>
      </c>
    </row>
    <row r="64" spans="2:5">
      <c r="B64" s="15">
        <v>6</v>
      </c>
      <c r="C64" s="9" t="s">
        <v>49</v>
      </c>
      <c r="D64" s="292">
        <v>10365949.34</v>
      </c>
      <c r="E64" s="264">
        <f>D64/E21</f>
        <v>0.85971881891924895</v>
      </c>
    </row>
    <row r="65" spans="2:7">
      <c r="B65" s="15">
        <v>7</v>
      </c>
      <c r="C65" s="9" t="s">
        <v>114</v>
      </c>
      <c r="D65" s="263">
        <v>0</v>
      </c>
      <c r="E65" s="264">
        <v>0</v>
      </c>
    </row>
    <row r="66" spans="2:7">
      <c r="B66" s="15">
        <v>8</v>
      </c>
      <c r="C66" s="9" t="s">
        <v>51</v>
      </c>
      <c r="D66" s="263">
        <v>0</v>
      </c>
      <c r="E66" s="264">
        <v>0</v>
      </c>
    </row>
    <row r="67" spans="2:7">
      <c r="B67" s="11">
        <v>9</v>
      </c>
      <c r="C67" s="4" t="s">
        <v>53</v>
      </c>
      <c r="D67" s="265">
        <v>0</v>
      </c>
      <c r="E67" s="266">
        <v>0</v>
      </c>
      <c r="G67" s="187"/>
    </row>
    <row r="68" spans="2:7">
      <c r="B68" s="11">
        <v>10</v>
      </c>
      <c r="C68" s="4" t="s">
        <v>55</v>
      </c>
      <c r="D68" s="265">
        <v>0</v>
      </c>
      <c r="E68" s="266">
        <v>0</v>
      </c>
    </row>
    <row r="69" spans="2:7">
      <c r="B69" s="11">
        <v>11</v>
      </c>
      <c r="C69" s="4" t="s">
        <v>57</v>
      </c>
      <c r="D69" s="293">
        <v>95185.42</v>
      </c>
      <c r="E69" s="266">
        <f>D69/E21</f>
        <v>7.8943755344199531E-3</v>
      </c>
    </row>
    <row r="70" spans="2:7">
      <c r="B70" s="82">
        <v>12</v>
      </c>
      <c r="C70" s="83" t="s">
        <v>59</v>
      </c>
      <c r="D70" s="268">
        <v>0</v>
      </c>
      <c r="E70" s="269">
        <v>0</v>
      </c>
    </row>
    <row r="71" spans="2:7">
      <c r="B71" s="86" t="s">
        <v>128</v>
      </c>
      <c r="C71" s="8" t="s">
        <v>61</v>
      </c>
      <c r="D71" s="270">
        <f>E13</f>
        <v>356.73</v>
      </c>
      <c r="E71" s="271">
        <f>D71/E21</f>
        <v>2.9586049884463711E-5</v>
      </c>
    </row>
    <row r="72" spans="2:7">
      <c r="B72" s="84" t="s">
        <v>131</v>
      </c>
      <c r="C72" s="85" t="s">
        <v>63</v>
      </c>
      <c r="D72" s="272">
        <f>E14</f>
        <v>1611182.52</v>
      </c>
      <c r="E72" s="273">
        <f>D72/E21</f>
        <v>0.13362634600312828</v>
      </c>
    </row>
    <row r="73" spans="2:7">
      <c r="B73" s="16" t="s">
        <v>132</v>
      </c>
      <c r="C73" s="17" t="s">
        <v>65</v>
      </c>
      <c r="D73" s="274">
        <f>E17</f>
        <v>15302.33</v>
      </c>
      <c r="E73" s="275">
        <f>D73/E21</f>
        <v>1.2691265066815955E-3</v>
      </c>
    </row>
    <row r="74" spans="2:7">
      <c r="B74" s="86" t="s">
        <v>133</v>
      </c>
      <c r="C74" s="8" t="s">
        <v>66</v>
      </c>
      <c r="D74" s="270">
        <f>D58+D71+D72-D73</f>
        <v>12057371.68</v>
      </c>
      <c r="E74" s="271">
        <f>E58+E71+E72-E73</f>
        <v>1.0000000000000002</v>
      </c>
    </row>
    <row r="75" spans="2:7">
      <c r="B75" s="11">
        <v>1</v>
      </c>
      <c r="C75" s="4" t="s">
        <v>67</v>
      </c>
      <c r="D75" s="265">
        <f>D74</f>
        <v>12057371.68</v>
      </c>
      <c r="E75" s="266">
        <f>E74</f>
        <v>1.0000000000000002</v>
      </c>
    </row>
    <row r="76" spans="2:7">
      <c r="B76" s="11">
        <v>2</v>
      </c>
      <c r="C76" s="4" t="s">
        <v>115</v>
      </c>
      <c r="D76" s="265">
        <v>0</v>
      </c>
      <c r="E76" s="266">
        <v>0</v>
      </c>
    </row>
    <row r="77" spans="2:7" ht="13.5" thickBot="1">
      <c r="B77" s="12">
        <v>3</v>
      </c>
      <c r="C77" s="13" t="s">
        <v>116</v>
      </c>
      <c r="D77" s="276">
        <v>0</v>
      </c>
      <c r="E77" s="277">
        <v>0</v>
      </c>
    </row>
    <row r="78" spans="2:7">
      <c r="B78" s="1"/>
      <c r="C78" s="1"/>
      <c r="D78" s="215"/>
      <c r="E78" s="215"/>
    </row>
    <row r="79" spans="2:7">
      <c r="B79" s="1"/>
      <c r="C79" s="1"/>
      <c r="D79" s="215"/>
      <c r="E79" s="215"/>
    </row>
    <row r="80" spans="2:7">
      <c r="B80" s="1"/>
      <c r="C80" s="1"/>
      <c r="D80" s="215"/>
      <c r="E80" s="215"/>
    </row>
    <row r="81" spans="2:5">
      <c r="B81" s="1"/>
      <c r="C81" s="1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1" type="noConversion"/>
  <pageMargins left="1.03" right="0.75" top="0.6" bottom="0.19" header="0.5" footer="0.5"/>
  <pageSetup paperSize="9" scale="70" orientation="portrait" r:id="rId1"/>
  <headerFooter alignWithMargins="0">
    <oddHeader>&amp;C&amp;"Calibri"&amp;10&amp;K000000Confidential&amp;1#</oddHeader>
  </headerFooter>
  <customProperties>
    <customPr name="_pios_id" r:id="rId2"/>
  </customPropertie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7"/>
  <dimension ref="A1:M81"/>
  <sheetViews>
    <sheetView zoomScale="75" zoomScaleNormal="75" workbookViewId="0">
      <selection activeCell="G28" sqref="G28"/>
    </sheetView>
  </sheetViews>
  <sheetFormatPr defaultRowHeight="12.75"/>
  <cols>
    <col min="1" max="1" width="9.140625" style="18"/>
    <col min="2" max="2" width="4.5703125" style="18" bestFit="1" customWidth="1"/>
    <col min="3" max="3" width="77.7109375" style="18" customWidth="1"/>
    <col min="4" max="4" width="17.7109375" style="96" bestFit="1" customWidth="1"/>
    <col min="5" max="5" width="16.425781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8.5703125" style="186" bestFit="1" customWidth="1"/>
    <col min="11" max="11" width="7.140625" style="186" bestFit="1" customWidth="1"/>
    <col min="12" max="12" width="12.42578125" bestFit="1" customWidth="1"/>
  </cols>
  <sheetData>
    <row r="1" spans="2:12">
      <c r="B1" s="1"/>
      <c r="C1" s="1"/>
      <c r="D1" s="215"/>
      <c r="E1" s="215"/>
    </row>
    <row r="2" spans="2:12" ht="15.75">
      <c r="B2" s="414" t="s">
        <v>0</v>
      </c>
      <c r="C2" s="414"/>
      <c r="D2" s="414"/>
      <c r="E2" s="414"/>
      <c r="L2" s="57"/>
    </row>
    <row r="3" spans="2:12" ht="15.75">
      <c r="B3" s="414" t="str">
        <f>'Fundusz Gwarantowany'!$B$3</f>
        <v>SPORZĄDZONE NA DZIEŃ 30-06-2026</v>
      </c>
      <c r="C3" s="414"/>
      <c r="D3" s="414"/>
      <c r="E3" s="414"/>
    </row>
    <row r="4" spans="2:12" ht="15">
      <c r="B4" s="61"/>
      <c r="C4" s="61"/>
      <c r="D4" s="216"/>
      <c r="E4" s="216"/>
    </row>
    <row r="5" spans="2:12" ht="14.25">
      <c r="B5" s="415" t="s">
        <v>1</v>
      </c>
      <c r="C5" s="415"/>
      <c r="D5" s="415"/>
      <c r="E5" s="415"/>
    </row>
    <row r="6" spans="2:12" ht="14.25">
      <c r="B6" s="416" t="s">
        <v>138</v>
      </c>
      <c r="C6" s="416"/>
      <c r="D6" s="416"/>
      <c r="E6" s="416"/>
    </row>
    <row r="7" spans="2:12" ht="14.25">
      <c r="B7" s="63"/>
      <c r="C7" s="63"/>
      <c r="D7" s="217"/>
      <c r="E7" s="217"/>
    </row>
    <row r="8" spans="2:12" ht="13.5">
      <c r="B8" s="408" t="s">
        <v>18</v>
      </c>
      <c r="C8" s="409"/>
      <c r="D8" s="409"/>
      <c r="E8" s="409"/>
    </row>
    <row r="9" spans="2:12" ht="16.5" thickBot="1">
      <c r="B9" s="410" t="s">
        <v>99</v>
      </c>
      <c r="C9" s="410"/>
      <c r="D9" s="410"/>
      <c r="E9" s="410"/>
    </row>
    <row r="10" spans="2:12" ht="13.5" thickBot="1">
      <c r="B10" s="62"/>
      <c r="C10" s="58" t="s">
        <v>2</v>
      </c>
      <c r="D10" s="298" t="str">
        <f>'Fundusz Gwarantowany'!$D$10</f>
        <v>30-06-2025</v>
      </c>
      <c r="E10" s="219" t="str">
        <f>'Fundusz Gwarantowany'!$E$10</f>
        <v>30-06-2026</v>
      </c>
      <c r="G10" s="187"/>
    </row>
    <row r="11" spans="2:12">
      <c r="B11" s="64" t="s">
        <v>3</v>
      </c>
      <c r="C11" s="20" t="s">
        <v>105</v>
      </c>
      <c r="D11" s="280">
        <v>5757386.7199999997</v>
      </c>
      <c r="E11" s="221">
        <f>SUM(E12:E14,E16)</f>
        <v>6019446.5100000007</v>
      </c>
      <c r="H11" s="187"/>
    </row>
    <row r="12" spans="2:12">
      <c r="B12" s="97" t="s">
        <v>4</v>
      </c>
      <c r="C12" s="124" t="s">
        <v>5</v>
      </c>
      <c r="D12" s="281">
        <v>5757270.2699999996</v>
      </c>
      <c r="E12" s="282">
        <v>6019201.3100000005</v>
      </c>
      <c r="H12" s="187"/>
    </row>
    <row r="13" spans="2:12">
      <c r="B13" s="97" t="s">
        <v>6</v>
      </c>
      <c r="C13" s="124" t="s">
        <v>7</v>
      </c>
      <c r="D13" s="281">
        <v>116.45</v>
      </c>
      <c r="E13" s="282">
        <v>245.2</v>
      </c>
      <c r="H13" s="187"/>
    </row>
    <row r="14" spans="2:12">
      <c r="B14" s="97" t="s">
        <v>8</v>
      </c>
      <c r="C14" s="124" t="s">
        <v>10</v>
      </c>
      <c r="D14" s="281">
        <v>0</v>
      </c>
      <c r="E14" s="282">
        <v>0</v>
      </c>
      <c r="H14" s="187"/>
    </row>
    <row r="15" spans="2:12">
      <c r="B15" s="97" t="s">
        <v>102</v>
      </c>
      <c r="C15" s="124" t="s">
        <v>11</v>
      </c>
      <c r="D15" s="281">
        <v>0</v>
      </c>
      <c r="E15" s="282">
        <f>E14</f>
        <v>0</v>
      </c>
      <c r="H15" s="187"/>
    </row>
    <row r="16" spans="2:12">
      <c r="B16" s="100" t="s">
        <v>103</v>
      </c>
      <c r="C16" s="125" t="s">
        <v>12</v>
      </c>
      <c r="D16" s="283">
        <v>0</v>
      </c>
      <c r="E16" s="284">
        <v>0</v>
      </c>
      <c r="H16" s="187"/>
    </row>
    <row r="17" spans="2:13">
      <c r="B17" s="6" t="s">
        <v>13</v>
      </c>
      <c r="C17" s="117" t="s">
        <v>65</v>
      </c>
      <c r="D17" s="285">
        <v>1084.73</v>
      </c>
      <c r="E17" s="286">
        <f>SUM(E18:E20)</f>
        <v>1359.14</v>
      </c>
    </row>
    <row r="18" spans="2:13">
      <c r="B18" s="97" t="s">
        <v>4</v>
      </c>
      <c r="C18" s="124" t="s">
        <v>11</v>
      </c>
      <c r="D18" s="283">
        <v>1084.73</v>
      </c>
      <c r="E18" s="284">
        <v>1359.14</v>
      </c>
    </row>
    <row r="19" spans="2:13">
      <c r="B19" s="97" t="s">
        <v>6</v>
      </c>
      <c r="C19" s="124" t="s">
        <v>104</v>
      </c>
      <c r="D19" s="281">
        <v>0</v>
      </c>
      <c r="E19" s="282">
        <v>0</v>
      </c>
    </row>
    <row r="20" spans="2:13" ht="13.5" thickBot="1">
      <c r="B20" s="102" t="s">
        <v>8</v>
      </c>
      <c r="C20" s="103" t="s">
        <v>14</v>
      </c>
      <c r="D20" s="287">
        <v>0</v>
      </c>
      <c r="E20" s="288">
        <v>0</v>
      </c>
    </row>
    <row r="21" spans="2:13" ht="13.5" thickBot="1">
      <c r="B21" s="427" t="s">
        <v>106</v>
      </c>
      <c r="C21" s="428"/>
      <c r="D21" s="289">
        <v>5756301.9899999993</v>
      </c>
      <c r="E21" s="246">
        <f>E11-E17</f>
        <v>6018087.370000001</v>
      </c>
      <c r="F21" s="59"/>
      <c r="G21" s="190"/>
      <c r="H21" s="191"/>
      <c r="J21" s="192"/>
      <c r="K21" s="191"/>
      <c r="M21" s="96"/>
    </row>
    <row r="22" spans="2:13">
      <c r="B22" s="2"/>
      <c r="C22" s="5"/>
      <c r="D22" s="232"/>
      <c r="E22" s="232"/>
      <c r="G22" s="190"/>
      <c r="H22" s="210"/>
    </row>
    <row r="23" spans="2:13" ht="13.5">
      <c r="B23" s="408" t="s">
        <v>100</v>
      </c>
      <c r="C23" s="419"/>
      <c r="D23" s="419"/>
      <c r="E23" s="419"/>
      <c r="G23" s="187"/>
    </row>
    <row r="24" spans="2:13" ht="14.25" thickBot="1">
      <c r="B24" s="410" t="s">
        <v>101</v>
      </c>
      <c r="C24" s="420"/>
      <c r="D24" s="420"/>
      <c r="E24" s="420"/>
    </row>
    <row r="25" spans="2:13" ht="13.5" thickBot="1">
      <c r="B25" s="62"/>
      <c r="C25" s="104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3">
      <c r="B26" s="67" t="s">
        <v>15</v>
      </c>
      <c r="C26" s="68" t="s">
        <v>16</v>
      </c>
      <c r="D26" s="234">
        <v>6424021.8200000003</v>
      </c>
      <c r="E26" s="235">
        <v>5594639.1900000004</v>
      </c>
      <c r="G26" s="194"/>
    </row>
    <row r="27" spans="2:13">
      <c r="B27" s="6" t="s">
        <v>17</v>
      </c>
      <c r="C27" s="7" t="s">
        <v>107</v>
      </c>
      <c r="D27" s="236">
        <v>-609115.54</v>
      </c>
      <c r="E27" s="237">
        <v>-141654.47</v>
      </c>
      <c r="F27" s="57"/>
      <c r="G27" s="193"/>
      <c r="H27" s="193"/>
      <c r="I27" s="187"/>
      <c r="J27" s="194"/>
    </row>
    <row r="28" spans="2:13">
      <c r="B28" s="6" t="s">
        <v>18</v>
      </c>
      <c r="C28" s="7" t="s">
        <v>19</v>
      </c>
      <c r="D28" s="236">
        <v>0</v>
      </c>
      <c r="E28" s="238">
        <v>60000.01</v>
      </c>
      <c r="F28" s="57"/>
      <c r="G28" s="193"/>
      <c r="H28" s="193"/>
      <c r="I28" s="187"/>
      <c r="J28" s="194"/>
    </row>
    <row r="29" spans="2:13">
      <c r="B29" s="105" t="s">
        <v>4</v>
      </c>
      <c r="C29" s="98" t="s">
        <v>20</v>
      </c>
      <c r="D29" s="239">
        <v>0</v>
      </c>
      <c r="E29" s="240">
        <v>60000</v>
      </c>
      <c r="F29" s="57"/>
      <c r="G29" s="193"/>
      <c r="H29" s="193"/>
      <c r="I29" s="187"/>
      <c r="J29" s="194"/>
    </row>
    <row r="30" spans="2:13">
      <c r="B30" s="105" t="s">
        <v>6</v>
      </c>
      <c r="C30" s="98" t="s">
        <v>21</v>
      </c>
      <c r="D30" s="239">
        <v>0</v>
      </c>
      <c r="E30" s="240">
        <v>0</v>
      </c>
      <c r="F30" s="57"/>
      <c r="G30" s="193"/>
      <c r="H30" s="193"/>
      <c r="I30" s="187"/>
      <c r="J30" s="194"/>
    </row>
    <row r="31" spans="2:13">
      <c r="B31" s="105" t="s">
        <v>8</v>
      </c>
      <c r="C31" s="98" t="s">
        <v>22</v>
      </c>
      <c r="D31" s="239">
        <v>0</v>
      </c>
      <c r="E31" s="240">
        <v>0.01</v>
      </c>
      <c r="F31" s="57"/>
      <c r="G31" s="193"/>
      <c r="H31" s="193"/>
      <c r="I31" s="187"/>
      <c r="J31" s="194"/>
    </row>
    <row r="32" spans="2:13">
      <c r="B32" s="65" t="s">
        <v>23</v>
      </c>
      <c r="C32" s="8" t="s">
        <v>24</v>
      </c>
      <c r="D32" s="236">
        <v>609115.54</v>
      </c>
      <c r="E32" s="238">
        <v>201654.48</v>
      </c>
      <c r="F32" s="57"/>
      <c r="G32" s="193"/>
      <c r="H32" s="193"/>
      <c r="I32" s="187"/>
      <c r="J32" s="194"/>
    </row>
    <row r="33" spans="2:10">
      <c r="B33" s="105" t="s">
        <v>4</v>
      </c>
      <c r="C33" s="98" t="s">
        <v>25</v>
      </c>
      <c r="D33" s="239">
        <v>238804.25</v>
      </c>
      <c r="E33" s="240">
        <v>21188.720000000001</v>
      </c>
      <c r="F33" s="57"/>
      <c r="G33" s="193"/>
      <c r="H33" s="193"/>
      <c r="I33" s="187"/>
      <c r="J33" s="194"/>
    </row>
    <row r="34" spans="2:10">
      <c r="B34" s="105" t="s">
        <v>6</v>
      </c>
      <c r="C34" s="98" t="s">
        <v>26</v>
      </c>
      <c r="D34" s="239">
        <v>188193.6</v>
      </c>
      <c r="E34" s="240">
        <v>126169.88</v>
      </c>
      <c r="F34" s="57"/>
      <c r="G34" s="193"/>
      <c r="H34" s="193"/>
      <c r="I34" s="187"/>
      <c r="J34" s="194"/>
    </row>
    <row r="35" spans="2:10">
      <c r="B35" s="105" t="s">
        <v>8</v>
      </c>
      <c r="C35" s="98" t="s">
        <v>27</v>
      </c>
      <c r="D35" s="239">
        <v>125513.85</v>
      </c>
      <c r="E35" s="240">
        <v>560.07000000000005</v>
      </c>
      <c r="F35" s="57"/>
      <c r="G35" s="193"/>
      <c r="H35" s="193"/>
      <c r="I35" s="187"/>
      <c r="J35" s="194"/>
    </row>
    <row r="36" spans="2:10">
      <c r="B36" s="105" t="s">
        <v>9</v>
      </c>
      <c r="C36" s="98" t="s">
        <v>28</v>
      </c>
      <c r="D36" s="239">
        <v>0</v>
      </c>
      <c r="E36" s="240">
        <v>0</v>
      </c>
      <c r="F36" s="57"/>
      <c r="G36" s="193"/>
      <c r="H36" s="193"/>
      <c r="I36" s="187"/>
      <c r="J36" s="194"/>
    </row>
    <row r="37" spans="2:10" ht="25.5">
      <c r="B37" s="105" t="s">
        <v>29</v>
      </c>
      <c r="C37" s="98" t="s">
        <v>30</v>
      </c>
      <c r="D37" s="239">
        <v>56603.8</v>
      </c>
      <c r="E37" s="240">
        <v>53735.81</v>
      </c>
      <c r="F37" s="57"/>
      <c r="G37" s="193"/>
      <c r="H37" s="193"/>
      <c r="I37" s="187"/>
      <c r="J37" s="194"/>
    </row>
    <row r="38" spans="2:10">
      <c r="B38" s="105" t="s">
        <v>31</v>
      </c>
      <c r="C38" s="98" t="s">
        <v>32</v>
      </c>
      <c r="D38" s="239">
        <v>0</v>
      </c>
      <c r="E38" s="240">
        <v>0</v>
      </c>
      <c r="F38" s="57"/>
      <c r="G38" s="193"/>
      <c r="H38" s="193"/>
      <c r="I38" s="187"/>
      <c r="J38" s="194"/>
    </row>
    <row r="39" spans="2:10">
      <c r="B39" s="106" t="s">
        <v>33</v>
      </c>
      <c r="C39" s="107" t="s">
        <v>34</v>
      </c>
      <c r="D39" s="241">
        <v>0.04</v>
      </c>
      <c r="E39" s="242">
        <v>0</v>
      </c>
      <c r="F39" s="57"/>
      <c r="G39" s="193"/>
      <c r="H39" s="193"/>
      <c r="I39" s="187"/>
      <c r="J39" s="194"/>
    </row>
    <row r="40" spans="2:10" ht="13.5" thickBot="1">
      <c r="B40" s="69" t="s">
        <v>35</v>
      </c>
      <c r="C40" s="70" t="s">
        <v>36</v>
      </c>
      <c r="D40" s="243">
        <v>-58604.29</v>
      </c>
      <c r="E40" s="244">
        <v>565102.65</v>
      </c>
      <c r="G40" s="194"/>
    </row>
    <row r="41" spans="2:10" ht="13.5" thickBot="1">
      <c r="B41" s="71" t="s">
        <v>37</v>
      </c>
      <c r="C41" s="72" t="s">
        <v>38</v>
      </c>
      <c r="D41" s="245">
        <v>5756301.9900000002</v>
      </c>
      <c r="E41" s="246">
        <f>SUM(E26,E27,E40)</f>
        <v>6018087.370000001</v>
      </c>
      <c r="F41" s="59"/>
      <c r="G41" s="194"/>
      <c r="H41" s="187"/>
      <c r="I41" s="187"/>
      <c r="J41" s="187"/>
    </row>
    <row r="42" spans="2:10">
      <c r="B42" s="66"/>
      <c r="C42" s="66"/>
      <c r="D42" s="247"/>
      <c r="E42" s="247"/>
      <c r="F42" s="59"/>
      <c r="G42" s="188"/>
    </row>
    <row r="43" spans="2:10" ht="13.5">
      <c r="B43" s="408" t="s">
        <v>60</v>
      </c>
      <c r="C43" s="421"/>
      <c r="D43" s="421"/>
      <c r="E43" s="421"/>
      <c r="G43"/>
    </row>
    <row r="44" spans="2:10" ht="14.25" thickBot="1">
      <c r="B44" s="410" t="s">
        <v>117</v>
      </c>
      <c r="C44" s="422"/>
      <c r="D44" s="422"/>
      <c r="E44" s="422"/>
      <c r="G44"/>
    </row>
    <row r="45" spans="2:10" ht="13.5" thickBot="1">
      <c r="B45" s="62"/>
      <c r="C45" s="1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0" t="s">
        <v>18</v>
      </c>
      <c r="C46" s="20" t="s">
        <v>108</v>
      </c>
      <c r="D46" s="248"/>
      <c r="E46" s="249"/>
      <c r="G46" s="187"/>
    </row>
    <row r="47" spans="2:10">
      <c r="B47" s="108" t="s">
        <v>4</v>
      </c>
      <c r="C47" s="98" t="s">
        <v>40</v>
      </c>
      <c r="D47" s="250">
        <v>29412.067200000001</v>
      </c>
      <c r="E47" s="251">
        <v>23924.0141</v>
      </c>
      <c r="G47" s="187"/>
    </row>
    <row r="48" spans="2:10">
      <c r="B48" s="109" t="s">
        <v>6</v>
      </c>
      <c r="C48" s="107" t="s">
        <v>41</v>
      </c>
      <c r="D48" s="250">
        <v>26560.1574</v>
      </c>
      <c r="E48" s="252">
        <v>23344.304100000001</v>
      </c>
      <c r="G48" s="195"/>
    </row>
    <row r="49" spans="2:5">
      <c r="B49" s="86" t="s">
        <v>23</v>
      </c>
      <c r="C49" s="88" t="s">
        <v>109</v>
      </c>
      <c r="D49" s="253"/>
      <c r="E49" s="254"/>
    </row>
    <row r="50" spans="2:5">
      <c r="B50" s="108" t="s">
        <v>4</v>
      </c>
      <c r="C50" s="98" t="s">
        <v>40</v>
      </c>
      <c r="D50" s="250">
        <v>218.4145</v>
      </c>
      <c r="E50" s="255">
        <v>233.85040000000001</v>
      </c>
    </row>
    <row r="51" spans="2:5">
      <c r="B51" s="108" t="s">
        <v>6</v>
      </c>
      <c r="C51" s="98" t="s">
        <v>110</v>
      </c>
      <c r="D51" s="250">
        <v>182.6318</v>
      </c>
      <c r="E51" s="255">
        <v>223.43290000000002</v>
      </c>
    </row>
    <row r="52" spans="2:5">
      <c r="B52" s="108" t="s">
        <v>8</v>
      </c>
      <c r="C52" s="98" t="s">
        <v>111</v>
      </c>
      <c r="D52" s="250">
        <v>227.68</v>
      </c>
      <c r="E52" s="255">
        <v>260.3723</v>
      </c>
    </row>
    <row r="53" spans="2:5" ht="13.5" thickBot="1">
      <c r="B53" s="110" t="s">
        <v>9</v>
      </c>
      <c r="C53" s="111" t="s">
        <v>41</v>
      </c>
      <c r="D53" s="256">
        <v>216.727</v>
      </c>
      <c r="E53" s="257">
        <v>257.79680000000002</v>
      </c>
    </row>
    <row r="54" spans="2:5">
      <c r="B54" s="80"/>
      <c r="C54" s="81"/>
      <c r="D54" s="258"/>
      <c r="E54" s="258"/>
    </row>
    <row r="55" spans="2:5" ht="13.5">
      <c r="B55" s="408" t="s">
        <v>62</v>
      </c>
      <c r="C55" s="409"/>
      <c r="D55" s="409"/>
      <c r="E55" s="409"/>
    </row>
    <row r="56" spans="2:5" ht="14.25" thickBot="1">
      <c r="B56" s="410" t="s">
        <v>112</v>
      </c>
      <c r="C56" s="411"/>
      <c r="D56" s="411"/>
      <c r="E56" s="411"/>
    </row>
    <row r="57" spans="2:5" ht="34.5" thickBot="1">
      <c r="B57" s="423" t="s">
        <v>42</v>
      </c>
      <c r="C57" s="424"/>
      <c r="D57" s="290" t="s">
        <v>118</v>
      </c>
      <c r="E57" s="291" t="s">
        <v>113</v>
      </c>
    </row>
    <row r="58" spans="2:5">
      <c r="B58" s="14" t="s">
        <v>18</v>
      </c>
      <c r="C58" s="89" t="s">
        <v>43</v>
      </c>
      <c r="D58" s="261">
        <f>SUM(D59:D70)</f>
        <v>6019201.3100000005</v>
      </c>
      <c r="E58" s="262">
        <f>D58/E21</f>
        <v>1.0001850986752956</v>
      </c>
    </row>
    <row r="59" spans="2:5" ht="25.5">
      <c r="B59" s="15" t="s">
        <v>4</v>
      </c>
      <c r="C59" s="9" t="s">
        <v>44</v>
      </c>
      <c r="D59" s="263">
        <v>0</v>
      </c>
      <c r="E59" s="264">
        <v>0</v>
      </c>
    </row>
    <row r="60" spans="2:5" ht="25.5">
      <c r="B60" s="11" t="s">
        <v>6</v>
      </c>
      <c r="C60" s="4" t="s">
        <v>45</v>
      </c>
      <c r="D60" s="265">
        <v>0</v>
      </c>
      <c r="E60" s="266">
        <v>0</v>
      </c>
    </row>
    <row r="61" spans="2:5">
      <c r="B61" s="11" t="s">
        <v>8</v>
      </c>
      <c r="C61" s="4" t="s">
        <v>46</v>
      </c>
      <c r="D61" s="265">
        <v>0</v>
      </c>
      <c r="E61" s="266">
        <v>0</v>
      </c>
    </row>
    <row r="62" spans="2:5">
      <c r="B62" s="11" t="s">
        <v>9</v>
      </c>
      <c r="C62" s="4" t="s">
        <v>47</v>
      </c>
      <c r="D62" s="265">
        <v>0</v>
      </c>
      <c r="E62" s="266">
        <v>0</v>
      </c>
    </row>
    <row r="63" spans="2:5">
      <c r="B63" s="11" t="s">
        <v>29</v>
      </c>
      <c r="C63" s="4" t="s">
        <v>48</v>
      </c>
      <c r="D63" s="265">
        <v>0</v>
      </c>
      <c r="E63" s="266">
        <v>0</v>
      </c>
    </row>
    <row r="64" spans="2:5">
      <c r="B64" s="15" t="s">
        <v>31</v>
      </c>
      <c r="C64" s="9" t="s">
        <v>49</v>
      </c>
      <c r="D64" s="292">
        <v>4812145.29</v>
      </c>
      <c r="E64" s="264">
        <f>D64/E21</f>
        <v>0.79961373010109671</v>
      </c>
    </row>
    <row r="65" spans="2:7">
      <c r="B65" s="15" t="s">
        <v>33</v>
      </c>
      <c r="C65" s="9" t="s">
        <v>114</v>
      </c>
      <c r="D65" s="263">
        <v>0</v>
      </c>
      <c r="E65" s="264">
        <v>0</v>
      </c>
    </row>
    <row r="66" spans="2:7">
      <c r="B66" s="15" t="s">
        <v>50</v>
      </c>
      <c r="C66" s="9" t="s">
        <v>51</v>
      </c>
      <c r="D66" s="263">
        <v>0</v>
      </c>
      <c r="E66" s="264">
        <v>0</v>
      </c>
    </row>
    <row r="67" spans="2:7">
      <c r="B67" s="11" t="s">
        <v>52</v>
      </c>
      <c r="C67" s="4" t="s">
        <v>53</v>
      </c>
      <c r="D67" s="265">
        <v>0</v>
      </c>
      <c r="E67" s="266">
        <v>0</v>
      </c>
      <c r="G67" s="187"/>
    </row>
    <row r="68" spans="2:7">
      <c r="B68" s="11" t="s">
        <v>54</v>
      </c>
      <c r="C68" s="4" t="s">
        <v>55</v>
      </c>
      <c r="D68" s="265">
        <v>0</v>
      </c>
      <c r="E68" s="266">
        <v>0</v>
      </c>
    </row>
    <row r="69" spans="2:7">
      <c r="B69" s="11" t="s">
        <v>56</v>
      </c>
      <c r="C69" s="4" t="s">
        <v>57</v>
      </c>
      <c r="D69" s="323">
        <v>1207056.02</v>
      </c>
      <c r="E69" s="266">
        <f>D69/E21</f>
        <v>0.20057136857419866</v>
      </c>
    </row>
    <row r="70" spans="2:7">
      <c r="B70" s="82" t="s">
        <v>58</v>
      </c>
      <c r="C70" s="83" t="s">
        <v>59</v>
      </c>
      <c r="D70" s="265">
        <v>0</v>
      </c>
      <c r="E70" s="269">
        <v>0</v>
      </c>
    </row>
    <row r="71" spans="2:7">
      <c r="B71" s="86" t="s">
        <v>23</v>
      </c>
      <c r="C71" s="8" t="s">
        <v>61</v>
      </c>
      <c r="D71" s="270">
        <f>E13</f>
        <v>245.2</v>
      </c>
      <c r="E71" s="271">
        <f>D71/E21</f>
        <v>4.0743841842894337E-5</v>
      </c>
    </row>
    <row r="72" spans="2:7">
      <c r="B72" s="84" t="s">
        <v>60</v>
      </c>
      <c r="C72" s="85" t="s">
        <v>63</v>
      </c>
      <c r="D72" s="272">
        <f>E14</f>
        <v>0</v>
      </c>
      <c r="E72" s="273">
        <f>D72/E21</f>
        <v>0</v>
      </c>
    </row>
    <row r="73" spans="2:7">
      <c r="B73" s="16" t="s">
        <v>62</v>
      </c>
      <c r="C73" s="17" t="s">
        <v>65</v>
      </c>
      <c r="D73" s="274">
        <f>E17</f>
        <v>1359.14</v>
      </c>
      <c r="E73" s="275">
        <f>D73/E21</f>
        <v>2.2584251713846418E-4</v>
      </c>
    </row>
    <row r="74" spans="2:7">
      <c r="B74" s="86" t="s">
        <v>64</v>
      </c>
      <c r="C74" s="8" t="s">
        <v>66</v>
      </c>
      <c r="D74" s="270">
        <f>D58+D71+D72-D73</f>
        <v>6018087.370000001</v>
      </c>
      <c r="E74" s="271">
        <f>E58+E71+E72-E73</f>
        <v>1</v>
      </c>
    </row>
    <row r="75" spans="2:7">
      <c r="B75" s="11" t="s">
        <v>4</v>
      </c>
      <c r="C75" s="4" t="s">
        <v>67</v>
      </c>
      <c r="D75" s="265">
        <f>D74-D76</f>
        <v>4475482.4400000013</v>
      </c>
      <c r="E75" s="266">
        <f>D75/E21</f>
        <v>0.7436718952121163</v>
      </c>
    </row>
    <row r="76" spans="2:7">
      <c r="B76" s="11" t="s">
        <v>6</v>
      </c>
      <c r="C76" s="4" t="s">
        <v>115</v>
      </c>
      <c r="D76" s="265">
        <v>1542604.93</v>
      </c>
      <c r="E76" s="266">
        <f>D76/E21</f>
        <v>0.25632810478788376</v>
      </c>
    </row>
    <row r="77" spans="2:7" ht="13.5" thickBot="1">
      <c r="B77" s="12" t="s">
        <v>8</v>
      </c>
      <c r="C77" s="13" t="s">
        <v>116</v>
      </c>
      <c r="D77" s="276">
        <v>0</v>
      </c>
      <c r="E77" s="277">
        <v>0</v>
      </c>
    </row>
    <row r="78" spans="2:7">
      <c r="B78" s="1"/>
      <c r="C78" s="1"/>
      <c r="D78" s="215"/>
      <c r="E78" s="215"/>
    </row>
    <row r="79" spans="2:7">
      <c r="B79" s="1"/>
      <c r="C79" s="1"/>
      <c r="D79" s="215"/>
      <c r="E79" s="215"/>
    </row>
    <row r="80" spans="2:7">
      <c r="B80" s="1"/>
      <c r="C80" s="1"/>
      <c r="D80" s="215"/>
      <c r="E80" s="215"/>
    </row>
    <row r="81" spans="2:5">
      <c r="B81" s="1"/>
      <c r="C81" s="1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1" type="noConversion"/>
  <pageMargins left="0.97" right="0.75" top="0.6" bottom="0.32" header="0.5" footer="0.5"/>
  <pageSetup paperSize="9" scale="70" orientation="portrait" r:id="rId1"/>
  <headerFooter alignWithMargins="0">
    <oddHeader>&amp;C&amp;"Calibri"&amp;10&amp;K000000Confidential&amp;1#</oddHeader>
  </headerFooter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G81"/>
  <sheetViews>
    <sheetView zoomScale="75" zoomScaleNormal="75" workbookViewId="0">
      <selection activeCell="G11" sqref="G11:G21"/>
    </sheetView>
  </sheetViews>
  <sheetFormatPr defaultRowHeight="12.75"/>
  <cols>
    <col min="1" max="1" width="9.140625" style="18"/>
    <col min="2" max="2" width="4.140625" style="18" bestFit="1" customWidth="1"/>
    <col min="3" max="3" width="77.7109375" style="18" customWidth="1"/>
    <col min="4" max="4" width="17" style="96" bestFit="1" customWidth="1"/>
    <col min="5" max="5" width="16.42578125" style="96" bestFit="1" customWidth="1"/>
    <col min="6" max="6" width="7.42578125" customWidth="1"/>
    <col min="7" max="7" width="15.28515625" customWidth="1"/>
  </cols>
  <sheetData>
    <row r="1" spans="2:7">
      <c r="B1" s="1"/>
      <c r="C1" s="1"/>
      <c r="D1" s="215"/>
      <c r="E1" s="215"/>
    </row>
    <row r="2" spans="2:7" ht="15.75">
      <c r="B2" s="414" t="s">
        <v>0</v>
      </c>
      <c r="C2" s="414"/>
      <c r="D2" s="414"/>
      <c r="E2" s="414"/>
      <c r="G2" s="57"/>
    </row>
    <row r="3" spans="2:7" ht="15.75">
      <c r="B3" s="414" t="str">
        <f>'Fundusz Gwarantowany'!$B$3</f>
        <v>SPORZĄDZONE NA DZIEŃ 30-06-2026</v>
      </c>
      <c r="C3" s="414"/>
      <c r="D3" s="414"/>
      <c r="E3" s="414"/>
    </row>
    <row r="4" spans="2:7" ht="15">
      <c r="B4" s="61"/>
      <c r="C4" s="61"/>
      <c r="D4" s="216"/>
      <c r="E4" s="216"/>
    </row>
    <row r="5" spans="2:7" ht="14.25">
      <c r="B5" s="415" t="s">
        <v>1</v>
      </c>
      <c r="C5" s="415"/>
      <c r="D5" s="415"/>
      <c r="E5" s="415"/>
    </row>
    <row r="6" spans="2:7" ht="14.25">
      <c r="B6" s="416" t="s">
        <v>81</v>
      </c>
      <c r="C6" s="416"/>
      <c r="D6" s="416"/>
      <c r="E6" s="416"/>
    </row>
    <row r="7" spans="2:7" ht="14.25">
      <c r="B7" s="63"/>
      <c r="C7" s="63"/>
      <c r="D7" s="217"/>
      <c r="E7" s="217"/>
    </row>
    <row r="8" spans="2:7" ht="13.5">
      <c r="B8" s="408" t="s">
        <v>18</v>
      </c>
      <c r="C8" s="409"/>
      <c r="D8" s="409"/>
      <c r="E8" s="409"/>
    </row>
    <row r="9" spans="2:7" ht="16.5" thickBot="1">
      <c r="B9" s="410" t="s">
        <v>99</v>
      </c>
      <c r="C9" s="410"/>
      <c r="D9" s="410"/>
      <c r="E9" s="410"/>
    </row>
    <row r="10" spans="2:7" ht="13.5" thickBot="1">
      <c r="B10" s="62"/>
      <c r="C10" s="118" t="s">
        <v>2</v>
      </c>
      <c r="D10" s="278" t="str">
        <f>'Fundusz Gwarantowany'!$D$10</f>
        <v>30-06-2025</v>
      </c>
      <c r="E10" s="279" t="str">
        <f>'Fundusz Gwarantowany'!$E$10</f>
        <v>30-06-2026</v>
      </c>
    </row>
    <row r="11" spans="2:7">
      <c r="B11" s="64" t="s">
        <v>3</v>
      </c>
      <c r="C11" s="20" t="s">
        <v>105</v>
      </c>
      <c r="D11" s="280">
        <v>227559613.44000003</v>
      </c>
      <c r="E11" s="221">
        <f>SUM(E12:E14,E16)</f>
        <v>253209471.36000001</v>
      </c>
    </row>
    <row r="12" spans="2:7">
      <c r="B12" s="97" t="s">
        <v>4</v>
      </c>
      <c r="C12" s="124" t="s">
        <v>5</v>
      </c>
      <c r="D12" s="304">
        <v>227495915.52000001</v>
      </c>
      <c r="E12" s="282">
        <v>252962221.13</v>
      </c>
    </row>
    <row r="13" spans="2:7">
      <c r="B13" s="97" t="s">
        <v>6</v>
      </c>
      <c r="C13" s="124" t="s">
        <v>7</v>
      </c>
      <c r="D13" s="304">
        <v>1230.8</v>
      </c>
      <c r="E13" s="282">
        <v>3390.37</v>
      </c>
    </row>
    <row r="14" spans="2:7">
      <c r="B14" s="97" t="s">
        <v>8</v>
      </c>
      <c r="C14" s="124" t="s">
        <v>10</v>
      </c>
      <c r="D14" s="304">
        <v>62467.12</v>
      </c>
      <c r="E14" s="282">
        <f>E15</f>
        <v>243859.86</v>
      </c>
    </row>
    <row r="15" spans="2:7">
      <c r="B15" s="97" t="s">
        <v>102</v>
      </c>
      <c r="C15" s="124" t="s">
        <v>11</v>
      </c>
      <c r="D15" s="304">
        <v>62467.12</v>
      </c>
      <c r="E15" s="282">
        <v>243859.86</v>
      </c>
    </row>
    <row r="16" spans="2:7">
      <c r="B16" s="100" t="s">
        <v>103</v>
      </c>
      <c r="C16" s="125" t="s">
        <v>12</v>
      </c>
      <c r="D16" s="283">
        <v>0</v>
      </c>
      <c r="E16" s="284">
        <v>0</v>
      </c>
    </row>
    <row r="17" spans="2:6">
      <c r="B17" s="6" t="s">
        <v>13</v>
      </c>
      <c r="C17" s="117" t="s">
        <v>65</v>
      </c>
      <c r="D17" s="305">
        <v>365713.47</v>
      </c>
      <c r="E17" s="286">
        <f>SUM(E18:E20)</f>
        <v>310716.5</v>
      </c>
    </row>
    <row r="18" spans="2:6">
      <c r="B18" s="97" t="s">
        <v>4</v>
      </c>
      <c r="C18" s="124" t="s">
        <v>11</v>
      </c>
      <c r="D18" s="283">
        <v>365713.47</v>
      </c>
      <c r="E18" s="284">
        <v>310716.5</v>
      </c>
    </row>
    <row r="19" spans="2:6">
      <c r="B19" s="97" t="s">
        <v>6</v>
      </c>
      <c r="C19" s="124" t="s">
        <v>104</v>
      </c>
      <c r="D19" s="304">
        <v>0</v>
      </c>
      <c r="E19" s="282">
        <v>0</v>
      </c>
    </row>
    <row r="20" spans="2:6" ht="13.5" thickBot="1">
      <c r="B20" s="102" t="s">
        <v>8</v>
      </c>
      <c r="C20" s="103" t="s">
        <v>14</v>
      </c>
      <c r="D20" s="306">
        <v>0</v>
      </c>
      <c r="E20" s="288">
        <v>0</v>
      </c>
    </row>
    <row r="21" spans="2:6" ht="13.5" thickBot="1">
      <c r="B21" s="427" t="s">
        <v>106</v>
      </c>
      <c r="C21" s="428"/>
      <c r="D21" s="289">
        <v>227193899.97000003</v>
      </c>
      <c r="E21" s="246">
        <f>E11-E17</f>
        <v>252898754.86000001</v>
      </c>
      <c r="F21" s="59"/>
    </row>
    <row r="22" spans="2:6">
      <c r="B22" s="2"/>
      <c r="C22" s="5"/>
      <c r="D22" s="232"/>
      <c r="E22" s="232"/>
    </row>
    <row r="23" spans="2:6" ht="13.5">
      <c r="B23" s="408" t="s">
        <v>100</v>
      </c>
      <c r="C23" s="419"/>
      <c r="D23" s="419"/>
      <c r="E23" s="419"/>
    </row>
    <row r="24" spans="2:6" ht="14.25" thickBot="1">
      <c r="B24" s="410" t="s">
        <v>101</v>
      </c>
      <c r="C24" s="420"/>
      <c r="D24" s="420"/>
      <c r="E24" s="420"/>
    </row>
    <row r="25" spans="2:6" ht="13.5" thickBot="1">
      <c r="B25" s="62"/>
      <c r="C25" s="104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6">
      <c r="B26" s="67" t="s">
        <v>15</v>
      </c>
      <c r="C26" s="68" t="s">
        <v>16</v>
      </c>
      <c r="D26" s="307">
        <v>212598742.38000003</v>
      </c>
      <c r="E26" s="235">
        <v>237576029.57000002</v>
      </c>
    </row>
    <row r="27" spans="2:6">
      <c r="B27" s="6" t="s">
        <v>17</v>
      </c>
      <c r="C27" s="7" t="s">
        <v>107</v>
      </c>
      <c r="D27" s="305">
        <v>-2885510.6700000013</v>
      </c>
      <c r="E27" s="237">
        <v>-2539075.9000000004</v>
      </c>
      <c r="F27" s="57"/>
    </row>
    <row r="28" spans="2:6">
      <c r="B28" s="6" t="s">
        <v>18</v>
      </c>
      <c r="C28" s="7" t="s">
        <v>19</v>
      </c>
      <c r="D28" s="305">
        <v>11241595.600000001</v>
      </c>
      <c r="E28" s="238">
        <v>9980695.0700000003</v>
      </c>
      <c r="F28" s="57"/>
    </row>
    <row r="29" spans="2:6">
      <c r="B29" s="105" t="s">
        <v>4</v>
      </c>
      <c r="C29" s="98" t="s">
        <v>20</v>
      </c>
      <c r="D29" s="304">
        <v>9384962.3100000005</v>
      </c>
      <c r="E29" s="240">
        <v>9323703.1099999994</v>
      </c>
      <c r="F29" s="57"/>
    </row>
    <row r="30" spans="2:6">
      <c r="B30" s="105" t="s">
        <v>6</v>
      </c>
      <c r="C30" s="98" t="s">
        <v>21</v>
      </c>
      <c r="D30" s="304">
        <v>384302.18</v>
      </c>
      <c r="E30" s="240">
        <v>426401.83</v>
      </c>
      <c r="F30" s="57"/>
    </row>
    <row r="31" spans="2:6">
      <c r="B31" s="105" t="s">
        <v>8</v>
      </c>
      <c r="C31" s="98" t="s">
        <v>22</v>
      </c>
      <c r="D31" s="304">
        <v>1472331.11</v>
      </c>
      <c r="E31" s="240">
        <v>230590.13</v>
      </c>
      <c r="F31" s="57"/>
    </row>
    <row r="32" spans="2:6">
      <c r="B32" s="65" t="s">
        <v>23</v>
      </c>
      <c r="C32" s="8" t="s">
        <v>24</v>
      </c>
      <c r="D32" s="305">
        <v>14127106.270000001</v>
      </c>
      <c r="E32" s="238">
        <v>12519770.970000001</v>
      </c>
      <c r="F32" s="57"/>
    </row>
    <row r="33" spans="2:6">
      <c r="B33" s="105" t="s">
        <v>4</v>
      </c>
      <c r="C33" s="98" t="s">
        <v>25</v>
      </c>
      <c r="D33" s="304">
        <v>9614585.4800000004</v>
      </c>
      <c r="E33" s="240">
        <v>9064994.1899999995</v>
      </c>
      <c r="F33" s="57"/>
    </row>
    <row r="34" spans="2:6">
      <c r="B34" s="105" t="s">
        <v>6</v>
      </c>
      <c r="C34" s="98" t="s">
        <v>26</v>
      </c>
      <c r="D34" s="304">
        <v>359886.41</v>
      </c>
      <c r="E34" s="240">
        <v>347764.06</v>
      </c>
      <c r="F34" s="57"/>
    </row>
    <row r="35" spans="2:6">
      <c r="B35" s="105" t="s">
        <v>8</v>
      </c>
      <c r="C35" s="98" t="s">
        <v>27</v>
      </c>
      <c r="D35" s="304">
        <v>1924633.82</v>
      </c>
      <c r="E35" s="240">
        <v>1880970.35</v>
      </c>
      <c r="F35" s="57"/>
    </row>
    <row r="36" spans="2:6">
      <c r="B36" s="105" t="s">
        <v>9</v>
      </c>
      <c r="C36" s="98" t="s">
        <v>28</v>
      </c>
      <c r="D36" s="304">
        <v>0</v>
      </c>
      <c r="E36" s="240">
        <v>0</v>
      </c>
      <c r="F36" s="57"/>
    </row>
    <row r="37" spans="2:6" ht="25.5">
      <c r="B37" s="105" t="s">
        <v>29</v>
      </c>
      <c r="C37" s="98" t="s">
        <v>30</v>
      </c>
      <c r="D37" s="304">
        <v>0</v>
      </c>
      <c r="E37" s="240">
        <v>0</v>
      </c>
      <c r="F37" s="57"/>
    </row>
    <row r="38" spans="2:6">
      <c r="B38" s="105" t="s">
        <v>31</v>
      </c>
      <c r="C38" s="98" t="s">
        <v>32</v>
      </c>
      <c r="D38" s="304">
        <v>0</v>
      </c>
      <c r="E38" s="240">
        <v>0</v>
      </c>
      <c r="F38" s="57"/>
    </row>
    <row r="39" spans="2:6">
      <c r="B39" s="106" t="s">
        <v>33</v>
      </c>
      <c r="C39" s="107" t="s">
        <v>34</v>
      </c>
      <c r="D39" s="283">
        <v>2228000.5600000015</v>
      </c>
      <c r="E39" s="242">
        <v>1226042.3700000006</v>
      </c>
      <c r="F39" s="57"/>
    </row>
    <row r="40" spans="2:6" ht="13.5" thickBot="1">
      <c r="B40" s="69" t="s">
        <v>35</v>
      </c>
      <c r="C40" s="70" t="s">
        <v>36</v>
      </c>
      <c r="D40" s="308">
        <v>17480668.260000002</v>
      </c>
      <c r="E40" s="244">
        <v>17861801.190000001</v>
      </c>
    </row>
    <row r="41" spans="2:6" ht="13.5" thickBot="1">
      <c r="B41" s="71" t="s">
        <v>37</v>
      </c>
      <c r="C41" s="72" t="s">
        <v>38</v>
      </c>
      <c r="D41" s="245">
        <v>227193899.97000003</v>
      </c>
      <c r="E41" s="246">
        <f>SUM(E26,E27,E40)</f>
        <v>252898754.86000001</v>
      </c>
      <c r="F41" s="59"/>
    </row>
    <row r="42" spans="2:6">
      <c r="B42" s="66"/>
      <c r="C42" s="66"/>
      <c r="D42" s="247"/>
      <c r="E42" s="247"/>
      <c r="F42" s="59"/>
    </row>
    <row r="43" spans="2:6" ht="13.5">
      <c r="B43" s="408" t="s">
        <v>60</v>
      </c>
      <c r="C43" s="421"/>
      <c r="D43" s="421"/>
      <c r="E43" s="421"/>
    </row>
    <row r="44" spans="2:6" ht="14.25" thickBot="1">
      <c r="B44" s="410" t="s">
        <v>117</v>
      </c>
      <c r="C44" s="422"/>
      <c r="D44" s="422"/>
      <c r="E44" s="422"/>
    </row>
    <row r="45" spans="2:6" ht="13.5" thickBot="1">
      <c r="B45" s="62"/>
      <c r="C45" s="19" t="s">
        <v>39</v>
      </c>
      <c r="D45" s="218" t="str">
        <f>'Fundusz Gwarantowany'!$D$45</f>
        <v>30-06-2025</v>
      </c>
      <c r="E45" s="219" t="str">
        <f>'Fundusz Gwarantowany'!$E$45</f>
        <v>30-06-2026</v>
      </c>
    </row>
    <row r="46" spans="2:6">
      <c r="B46" s="10" t="s">
        <v>18</v>
      </c>
      <c r="C46" s="20" t="s">
        <v>108</v>
      </c>
      <c r="D46" s="248"/>
      <c r="E46" s="249"/>
    </row>
    <row r="47" spans="2:6">
      <c r="B47" s="108" t="s">
        <v>4</v>
      </c>
      <c r="C47" s="98" t="s">
        <v>40</v>
      </c>
      <c r="D47" s="309">
        <v>7983999.6869945461</v>
      </c>
      <c r="E47" s="251">
        <v>7832261.5404166682</v>
      </c>
    </row>
    <row r="48" spans="2:6">
      <c r="B48" s="109" t="s">
        <v>6</v>
      </c>
      <c r="C48" s="107" t="s">
        <v>41</v>
      </c>
      <c r="D48" s="309">
        <v>7895172.4321421338</v>
      </c>
      <c r="E48" s="252">
        <v>7766683.3069079537</v>
      </c>
    </row>
    <row r="49" spans="2:5">
      <c r="B49" s="86" t="s">
        <v>23</v>
      </c>
      <c r="C49" s="88" t="s">
        <v>109</v>
      </c>
      <c r="D49" s="310"/>
      <c r="E49" s="254"/>
    </row>
    <row r="50" spans="2:5">
      <c r="B50" s="108" t="s">
        <v>4</v>
      </c>
      <c r="C50" s="98" t="s">
        <v>40</v>
      </c>
      <c r="D50" s="309">
        <v>26.6281</v>
      </c>
      <c r="E50" s="255">
        <v>30.333000000000002</v>
      </c>
    </row>
    <row r="51" spans="2:5">
      <c r="B51" s="108" t="s">
        <v>6</v>
      </c>
      <c r="C51" s="98" t="s">
        <v>110</v>
      </c>
      <c r="D51" s="309">
        <v>26.501300000000001</v>
      </c>
      <c r="E51" s="255">
        <v>29.934800000000003</v>
      </c>
    </row>
    <row r="52" spans="2:5">
      <c r="B52" s="108" t="s">
        <v>8</v>
      </c>
      <c r="C52" s="98" t="s">
        <v>111</v>
      </c>
      <c r="D52" s="309">
        <v>28.817400000000003</v>
      </c>
      <c r="E52" s="255">
        <v>32.793399999999998</v>
      </c>
    </row>
    <row r="53" spans="2:5" ht="13.5" thickBot="1">
      <c r="B53" s="110" t="s">
        <v>9</v>
      </c>
      <c r="C53" s="111" t="s">
        <v>41</v>
      </c>
      <c r="D53" s="256">
        <v>28.776300000000003</v>
      </c>
      <c r="E53" s="257">
        <v>32.562000000000005</v>
      </c>
    </row>
    <row r="54" spans="2:5">
      <c r="B54" s="80"/>
      <c r="C54" s="81"/>
      <c r="D54" s="258"/>
      <c r="E54" s="258"/>
    </row>
    <row r="55" spans="2:5" ht="13.5">
      <c r="B55" s="408" t="s">
        <v>62</v>
      </c>
      <c r="C55" s="409"/>
      <c r="D55" s="409"/>
      <c r="E55" s="409"/>
    </row>
    <row r="56" spans="2:5" ht="14.25" thickBot="1">
      <c r="B56" s="410" t="s">
        <v>112</v>
      </c>
      <c r="C56" s="411"/>
      <c r="D56" s="411"/>
      <c r="E56" s="411"/>
    </row>
    <row r="57" spans="2:5" ht="34.5" thickBot="1">
      <c r="B57" s="423" t="s">
        <v>42</v>
      </c>
      <c r="C57" s="424"/>
      <c r="D57" s="290" t="s">
        <v>118</v>
      </c>
      <c r="E57" s="291" t="s">
        <v>113</v>
      </c>
    </row>
    <row r="58" spans="2:5">
      <c r="B58" s="14" t="s">
        <v>18</v>
      </c>
      <c r="C58" s="89" t="s">
        <v>43</v>
      </c>
      <c r="D58" s="261">
        <f>D64+D69</f>
        <v>252962221.13</v>
      </c>
      <c r="E58" s="262">
        <f>D58/E21</f>
        <v>1.0002509552490091</v>
      </c>
    </row>
    <row r="59" spans="2:5" ht="25.5">
      <c r="B59" s="15" t="s">
        <v>4</v>
      </c>
      <c r="C59" s="9" t="s">
        <v>44</v>
      </c>
      <c r="D59" s="263">
        <v>0</v>
      </c>
      <c r="E59" s="264">
        <v>0</v>
      </c>
    </row>
    <row r="60" spans="2:5" ht="25.5">
      <c r="B60" s="11" t="s">
        <v>6</v>
      </c>
      <c r="C60" s="4" t="s">
        <v>45</v>
      </c>
      <c r="D60" s="265">
        <v>0</v>
      </c>
      <c r="E60" s="266">
        <v>0</v>
      </c>
    </row>
    <row r="61" spans="2:5">
      <c r="B61" s="11" t="s">
        <v>8</v>
      </c>
      <c r="C61" s="4" t="s">
        <v>46</v>
      </c>
      <c r="D61" s="265">
        <v>0</v>
      </c>
      <c r="E61" s="266">
        <v>0</v>
      </c>
    </row>
    <row r="62" spans="2:5">
      <c r="B62" s="11" t="s">
        <v>9</v>
      </c>
      <c r="C62" s="4" t="s">
        <v>47</v>
      </c>
      <c r="D62" s="265">
        <v>0</v>
      </c>
      <c r="E62" s="266">
        <v>0</v>
      </c>
    </row>
    <row r="63" spans="2:5">
      <c r="B63" s="11" t="s">
        <v>29</v>
      </c>
      <c r="C63" s="4" t="s">
        <v>48</v>
      </c>
      <c r="D63" s="265">
        <v>0</v>
      </c>
      <c r="E63" s="266">
        <v>0</v>
      </c>
    </row>
    <row r="64" spans="2:5">
      <c r="B64" s="15" t="s">
        <v>31</v>
      </c>
      <c r="C64" s="9" t="s">
        <v>49</v>
      </c>
      <c r="D64" s="263">
        <v>251101328.81999999</v>
      </c>
      <c r="E64" s="264">
        <f>D64/E21</f>
        <v>0.99289270506296068</v>
      </c>
    </row>
    <row r="65" spans="2:5">
      <c r="B65" s="15" t="s">
        <v>33</v>
      </c>
      <c r="C65" s="9" t="s">
        <v>114</v>
      </c>
      <c r="D65" s="263">
        <v>0</v>
      </c>
      <c r="E65" s="264">
        <v>0</v>
      </c>
    </row>
    <row r="66" spans="2:5">
      <c r="B66" s="15" t="s">
        <v>50</v>
      </c>
      <c r="C66" s="9" t="s">
        <v>51</v>
      </c>
      <c r="D66" s="263">
        <v>0</v>
      </c>
      <c r="E66" s="264">
        <v>0</v>
      </c>
    </row>
    <row r="67" spans="2:5">
      <c r="B67" s="11" t="s">
        <v>52</v>
      </c>
      <c r="C67" s="4" t="s">
        <v>53</v>
      </c>
      <c r="D67" s="265">
        <v>0</v>
      </c>
      <c r="E67" s="266">
        <v>0</v>
      </c>
    </row>
    <row r="68" spans="2:5">
      <c r="B68" s="11" t="s">
        <v>54</v>
      </c>
      <c r="C68" s="4" t="s">
        <v>55</v>
      </c>
      <c r="D68" s="265">
        <v>0</v>
      </c>
      <c r="E68" s="266">
        <v>0</v>
      </c>
    </row>
    <row r="69" spans="2:5">
      <c r="B69" s="11" t="s">
        <v>56</v>
      </c>
      <c r="C69" s="4" t="s">
        <v>57</v>
      </c>
      <c r="D69" s="293">
        <v>1860892.31</v>
      </c>
      <c r="E69" s="266">
        <f>D69/E21</f>
        <v>7.3582501860483852E-3</v>
      </c>
    </row>
    <row r="70" spans="2:5">
      <c r="B70" s="82" t="s">
        <v>58</v>
      </c>
      <c r="C70" s="83" t="s">
        <v>59</v>
      </c>
      <c r="D70" s="268">
        <v>0</v>
      </c>
      <c r="E70" s="269">
        <v>0</v>
      </c>
    </row>
    <row r="71" spans="2:5">
      <c r="B71" s="86" t="s">
        <v>23</v>
      </c>
      <c r="C71" s="8" t="s">
        <v>61</v>
      </c>
      <c r="D71" s="270">
        <f>E13</f>
        <v>3390.37</v>
      </c>
      <c r="E71" s="264">
        <f>D71/E21</f>
        <v>1.3406036743347529E-5</v>
      </c>
    </row>
    <row r="72" spans="2:5">
      <c r="B72" s="84" t="s">
        <v>60</v>
      </c>
      <c r="C72" s="85" t="s">
        <v>63</v>
      </c>
      <c r="D72" s="272">
        <f>E14</f>
        <v>243859.86</v>
      </c>
      <c r="E72" s="311">
        <f>D72/E21</f>
        <v>9.6425884000495064E-4</v>
      </c>
    </row>
    <row r="73" spans="2:5">
      <c r="B73" s="16" t="s">
        <v>62</v>
      </c>
      <c r="C73" s="17" t="s">
        <v>65</v>
      </c>
      <c r="D73" s="274">
        <f>E17</f>
        <v>310716.5</v>
      </c>
      <c r="E73" s="275">
        <f>D73/E21</f>
        <v>1.2286201257574669E-3</v>
      </c>
    </row>
    <row r="74" spans="2:5">
      <c r="B74" s="86" t="s">
        <v>64</v>
      </c>
      <c r="C74" s="8" t="s">
        <v>66</v>
      </c>
      <c r="D74" s="270">
        <f>D58+D71+D72-D73</f>
        <v>252898754.86000001</v>
      </c>
      <c r="E74" s="271">
        <f>E58+E71+E72-E73</f>
        <v>1</v>
      </c>
    </row>
    <row r="75" spans="2:5">
      <c r="B75" s="11" t="s">
        <v>4</v>
      </c>
      <c r="C75" s="4" t="s">
        <v>67</v>
      </c>
      <c r="D75" s="265">
        <f>D74</f>
        <v>252898754.86000001</v>
      </c>
      <c r="E75" s="266">
        <f>E74</f>
        <v>1</v>
      </c>
    </row>
    <row r="76" spans="2:5">
      <c r="B76" s="11" t="s">
        <v>6</v>
      </c>
      <c r="C76" s="4" t="s">
        <v>115</v>
      </c>
      <c r="D76" s="265">
        <v>0</v>
      </c>
      <c r="E76" s="266">
        <v>0</v>
      </c>
    </row>
    <row r="77" spans="2:5" ht="13.5" thickBot="1">
      <c r="B77" s="12" t="s">
        <v>8</v>
      </c>
      <c r="C77" s="13" t="s">
        <v>116</v>
      </c>
      <c r="D77" s="276">
        <v>0</v>
      </c>
      <c r="E77" s="277">
        <v>0</v>
      </c>
    </row>
    <row r="78" spans="2:5">
      <c r="B78" s="1"/>
      <c r="C78" s="1"/>
      <c r="D78" s="215"/>
      <c r="E78" s="215"/>
    </row>
    <row r="79" spans="2:5">
      <c r="B79" s="1"/>
      <c r="C79" s="1"/>
      <c r="D79" s="215"/>
      <c r="E79" s="215"/>
    </row>
    <row r="80" spans="2:5">
      <c r="B80" s="1"/>
      <c r="C80" s="1"/>
      <c r="D80" s="215"/>
      <c r="E80" s="215"/>
    </row>
    <row r="81" spans="2:5">
      <c r="B81" s="1"/>
      <c r="C81" s="1"/>
      <c r="D81" s="215"/>
      <c r="E81" s="215"/>
    </row>
  </sheetData>
  <mergeCells count="14">
    <mergeCell ref="B9:E9"/>
    <mergeCell ref="B2:E2"/>
    <mergeCell ref="B3:E3"/>
    <mergeCell ref="B5:E5"/>
    <mergeCell ref="B6:E6"/>
    <mergeCell ref="B8:E8"/>
    <mergeCell ref="B56:E56"/>
    <mergeCell ref="B57:C57"/>
    <mergeCell ref="B21:C21"/>
    <mergeCell ref="B23:E23"/>
    <mergeCell ref="B24:E24"/>
    <mergeCell ref="B43:E43"/>
    <mergeCell ref="B44:E44"/>
    <mergeCell ref="B55:E55"/>
  </mergeCells>
  <pageMargins left="0.7" right="0.7" top="0.75" bottom="0.75" header="0.3" footer="0.3"/>
  <pageSetup paperSize="9" orientation="portrait" horizontalDpi="90" verticalDpi="90" r:id="rId1"/>
  <headerFooter>
    <oddHeader>&amp;C&amp;"Calibri"&amp;10&amp;K000000Confidential&amp;1#</oddHeader>
  </headerFooter>
  <customProperties>
    <customPr name="_pios_id" r:id="rId2"/>
  </customPropertie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18"/>
  <dimension ref="A1:L84"/>
  <sheetViews>
    <sheetView zoomScale="75" zoomScaleNormal="75" workbookViewId="0">
      <selection activeCell="H36" sqref="H36"/>
    </sheetView>
  </sheetViews>
  <sheetFormatPr defaultRowHeight="12.75"/>
  <cols>
    <col min="1" max="1" width="9.140625" style="18"/>
    <col min="2" max="2" width="4.5703125" style="18" bestFit="1" customWidth="1"/>
    <col min="3" max="3" width="77.7109375" style="18" customWidth="1"/>
    <col min="4" max="4" width="17.7109375" style="96" bestFit="1" customWidth="1"/>
    <col min="5" max="5" width="16.425781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8.5703125" style="186" bestFit="1" customWidth="1"/>
    <col min="11" max="11" width="7.140625" style="186" bestFit="1" customWidth="1"/>
    <col min="12" max="12" width="12.42578125" bestFit="1" customWidth="1"/>
  </cols>
  <sheetData>
    <row r="1" spans="2:12">
      <c r="B1" s="1"/>
      <c r="C1" s="1"/>
      <c r="D1" s="215"/>
      <c r="E1" s="215"/>
    </row>
    <row r="2" spans="2:12" ht="15.75">
      <c r="B2" s="414" t="s">
        <v>0</v>
      </c>
      <c r="C2" s="414"/>
      <c r="D2" s="414"/>
      <c r="E2" s="414"/>
      <c r="L2" s="57"/>
    </row>
    <row r="3" spans="2:12" ht="15.75">
      <c r="B3" s="414" t="str">
        <f>'Fundusz Gwarantowany'!$B$3</f>
        <v>SPORZĄDZONE NA DZIEŃ 30-06-2026</v>
      </c>
      <c r="C3" s="414"/>
      <c r="D3" s="414"/>
      <c r="E3" s="414"/>
    </row>
    <row r="4" spans="2:12" ht="15">
      <c r="B4" s="61"/>
      <c r="C4" s="61"/>
      <c r="D4" s="216"/>
      <c r="E4" s="216"/>
    </row>
    <row r="5" spans="2:12" ht="14.25">
      <c r="B5" s="415" t="s">
        <v>1</v>
      </c>
      <c r="C5" s="415"/>
      <c r="D5" s="415"/>
      <c r="E5" s="415"/>
    </row>
    <row r="6" spans="2:12" ht="14.25">
      <c r="B6" s="416" t="s">
        <v>139</v>
      </c>
      <c r="C6" s="416"/>
      <c r="D6" s="416"/>
      <c r="E6" s="416"/>
    </row>
    <row r="7" spans="2:12" ht="14.25">
      <c r="B7" s="63"/>
      <c r="C7" s="63"/>
      <c r="D7" s="217"/>
      <c r="E7" s="217"/>
    </row>
    <row r="8" spans="2:12" ht="13.5">
      <c r="B8" s="408" t="s">
        <v>18</v>
      </c>
      <c r="C8" s="409"/>
      <c r="D8" s="409"/>
      <c r="E8" s="409"/>
    </row>
    <row r="9" spans="2:12" ht="16.5" thickBot="1">
      <c r="B9" s="410" t="s">
        <v>99</v>
      </c>
      <c r="C9" s="410"/>
      <c r="D9" s="410"/>
      <c r="E9" s="410"/>
    </row>
    <row r="10" spans="2:12" ht="13.5" thickBot="1">
      <c r="B10" s="62"/>
      <c r="C10" s="58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64" t="s">
        <v>3</v>
      </c>
      <c r="C11" s="20" t="s">
        <v>105</v>
      </c>
      <c r="D11" s="280">
        <v>823878.04</v>
      </c>
      <c r="E11" s="221">
        <f>SUM(E12:E14,E16)</f>
        <v>961141.87</v>
      </c>
      <c r="H11" s="187"/>
    </row>
    <row r="12" spans="2:12">
      <c r="B12" s="97" t="s">
        <v>4</v>
      </c>
      <c r="C12" s="124" t="s">
        <v>5</v>
      </c>
      <c r="D12" s="281">
        <v>823800.25</v>
      </c>
      <c r="E12" s="282">
        <v>961127.3</v>
      </c>
      <c r="H12" s="187"/>
    </row>
    <row r="13" spans="2:12">
      <c r="B13" s="97" t="s">
        <v>6</v>
      </c>
      <c r="C13" s="124" t="s">
        <v>7</v>
      </c>
      <c r="D13" s="281">
        <v>77.790000000000006</v>
      </c>
      <c r="E13" s="282">
        <v>14.57</v>
      </c>
      <c r="H13" s="187"/>
    </row>
    <row r="14" spans="2:12">
      <c r="B14" s="97" t="s">
        <v>8</v>
      </c>
      <c r="C14" s="124" t="s">
        <v>10</v>
      </c>
      <c r="D14" s="281">
        <v>0</v>
      </c>
      <c r="E14" s="282">
        <v>0</v>
      </c>
      <c r="H14" s="187"/>
    </row>
    <row r="15" spans="2:12">
      <c r="B15" s="97" t="s">
        <v>102</v>
      </c>
      <c r="C15" s="124" t="s">
        <v>11</v>
      </c>
      <c r="D15" s="281">
        <v>0</v>
      </c>
      <c r="E15" s="282">
        <f>E14</f>
        <v>0</v>
      </c>
      <c r="H15" s="187"/>
    </row>
    <row r="16" spans="2:12">
      <c r="B16" s="100" t="s">
        <v>103</v>
      </c>
      <c r="C16" s="125" t="s">
        <v>12</v>
      </c>
      <c r="D16" s="283">
        <v>0</v>
      </c>
      <c r="E16" s="284">
        <v>0</v>
      </c>
      <c r="H16" s="187"/>
    </row>
    <row r="17" spans="2:11">
      <c r="B17" s="6" t="s">
        <v>13</v>
      </c>
      <c r="C17" s="117" t="s">
        <v>65</v>
      </c>
      <c r="D17" s="285">
        <v>198.13</v>
      </c>
      <c r="E17" s="286">
        <f>SUM(E18:E20)</f>
        <v>236.19</v>
      </c>
    </row>
    <row r="18" spans="2:11">
      <c r="B18" s="97" t="s">
        <v>4</v>
      </c>
      <c r="C18" s="124" t="s">
        <v>11</v>
      </c>
      <c r="D18" s="283">
        <v>198.13</v>
      </c>
      <c r="E18" s="284">
        <v>236.19</v>
      </c>
    </row>
    <row r="19" spans="2:11">
      <c r="B19" s="97" t="s">
        <v>6</v>
      </c>
      <c r="C19" s="124" t="s">
        <v>104</v>
      </c>
      <c r="D19" s="281">
        <v>0</v>
      </c>
      <c r="E19" s="282">
        <v>0</v>
      </c>
    </row>
    <row r="20" spans="2:11" ht="13.5" thickBot="1">
      <c r="B20" s="102" t="s">
        <v>8</v>
      </c>
      <c r="C20" s="103" t="s">
        <v>14</v>
      </c>
      <c r="D20" s="287">
        <v>0</v>
      </c>
      <c r="E20" s="288">
        <v>0</v>
      </c>
    </row>
    <row r="21" spans="2:11" ht="13.5" thickBot="1">
      <c r="B21" s="427" t="s">
        <v>106</v>
      </c>
      <c r="C21" s="428"/>
      <c r="D21" s="289">
        <v>823679.91</v>
      </c>
      <c r="E21" s="246">
        <f>E11-E17</f>
        <v>960905.68</v>
      </c>
      <c r="F21" s="59"/>
      <c r="G21" s="190"/>
      <c r="H21" s="191"/>
      <c r="J21" s="207"/>
      <c r="K21" s="188"/>
    </row>
    <row r="22" spans="2:11">
      <c r="B22" s="2"/>
      <c r="C22" s="5"/>
      <c r="D22" s="232"/>
      <c r="E22" s="232"/>
      <c r="G22" s="190"/>
      <c r="H22" s="210"/>
    </row>
    <row r="23" spans="2:11" ht="13.5">
      <c r="B23" s="408" t="s">
        <v>100</v>
      </c>
      <c r="C23" s="419"/>
      <c r="D23" s="419"/>
      <c r="E23" s="419"/>
      <c r="G23" s="187"/>
    </row>
    <row r="24" spans="2:11" ht="14.25" thickBot="1">
      <c r="B24" s="410" t="s">
        <v>101</v>
      </c>
      <c r="C24" s="420"/>
      <c r="D24" s="420"/>
      <c r="E24" s="420"/>
    </row>
    <row r="25" spans="2:11" ht="13.5" thickBot="1">
      <c r="B25" s="62"/>
      <c r="C25" s="104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67" t="s">
        <v>15</v>
      </c>
      <c r="C26" s="68" t="s">
        <v>16</v>
      </c>
      <c r="D26" s="307">
        <v>826465.74</v>
      </c>
      <c r="E26" s="235">
        <v>882396.87000000011</v>
      </c>
      <c r="G26" s="194"/>
    </row>
    <row r="27" spans="2:11">
      <c r="B27" s="6" t="s">
        <v>17</v>
      </c>
      <c r="C27" s="7" t="s">
        <v>107</v>
      </c>
      <c r="D27" s="285">
        <v>-50586.03</v>
      </c>
      <c r="E27" s="237">
        <v>-26599.65</v>
      </c>
      <c r="F27" s="57"/>
      <c r="G27" s="204"/>
      <c r="H27" s="193"/>
      <c r="I27" s="187"/>
      <c r="J27" s="194"/>
    </row>
    <row r="28" spans="2:11">
      <c r="B28" s="6" t="s">
        <v>18</v>
      </c>
      <c r="C28" s="7" t="s">
        <v>19</v>
      </c>
      <c r="D28" s="285">
        <v>0.03</v>
      </c>
      <c r="E28" s="238">
        <v>0.03</v>
      </c>
      <c r="F28" s="57"/>
      <c r="G28" s="193"/>
      <c r="H28" s="193"/>
      <c r="I28" s="187"/>
      <c r="J28" s="194"/>
    </row>
    <row r="29" spans="2:11">
      <c r="B29" s="105" t="s">
        <v>4</v>
      </c>
      <c r="C29" s="98" t="s">
        <v>20</v>
      </c>
      <c r="D29" s="281">
        <v>0</v>
      </c>
      <c r="E29" s="240">
        <v>0</v>
      </c>
      <c r="F29" s="57"/>
      <c r="G29" s="193"/>
      <c r="H29" s="193"/>
      <c r="I29" s="187"/>
      <c r="J29" s="194"/>
    </row>
    <row r="30" spans="2:11">
      <c r="B30" s="105" t="s">
        <v>6</v>
      </c>
      <c r="C30" s="98" t="s">
        <v>21</v>
      </c>
      <c r="D30" s="281">
        <v>0</v>
      </c>
      <c r="E30" s="240">
        <v>0</v>
      </c>
      <c r="F30" s="57"/>
      <c r="G30" s="193"/>
      <c r="H30" s="193"/>
      <c r="I30" s="187"/>
      <c r="J30" s="194"/>
    </row>
    <row r="31" spans="2:11">
      <c r="B31" s="105" t="s">
        <v>8</v>
      </c>
      <c r="C31" s="98" t="s">
        <v>22</v>
      </c>
      <c r="D31" s="281">
        <v>0.03</v>
      </c>
      <c r="E31" s="240">
        <v>0.03</v>
      </c>
      <c r="F31" s="57"/>
      <c r="G31" s="193"/>
      <c r="H31" s="193"/>
      <c r="I31" s="187"/>
      <c r="J31" s="194"/>
    </row>
    <row r="32" spans="2:11">
      <c r="B32" s="65" t="s">
        <v>23</v>
      </c>
      <c r="C32" s="8" t="s">
        <v>24</v>
      </c>
      <c r="D32" s="285">
        <v>50586.06</v>
      </c>
      <c r="E32" s="238">
        <v>26599.68</v>
      </c>
      <c r="F32" s="57"/>
      <c r="G32" s="204"/>
      <c r="H32" s="193"/>
      <c r="I32" s="187"/>
      <c r="J32" s="194"/>
    </row>
    <row r="33" spans="2:10">
      <c r="B33" s="105" t="s">
        <v>4</v>
      </c>
      <c r="C33" s="98" t="s">
        <v>25</v>
      </c>
      <c r="D33" s="281">
        <v>15321.88</v>
      </c>
      <c r="E33" s="240">
        <v>6528.6</v>
      </c>
      <c r="F33" s="57"/>
      <c r="G33" s="193"/>
      <c r="H33" s="193"/>
      <c r="I33" s="187"/>
      <c r="J33" s="194"/>
    </row>
    <row r="34" spans="2:10">
      <c r="B34" s="105" t="s">
        <v>6</v>
      </c>
      <c r="C34" s="98" t="s">
        <v>26</v>
      </c>
      <c r="D34" s="281">
        <v>23584.34</v>
      </c>
      <c r="E34" s="240">
        <v>11282.42</v>
      </c>
      <c r="F34" s="57"/>
      <c r="G34" s="193"/>
      <c r="H34" s="193"/>
      <c r="I34" s="187"/>
      <c r="J34" s="194"/>
    </row>
    <row r="35" spans="2:10">
      <c r="B35" s="105" t="s">
        <v>8</v>
      </c>
      <c r="C35" s="98" t="s">
        <v>27</v>
      </c>
      <c r="D35" s="281">
        <v>3983.71</v>
      </c>
      <c r="E35" s="240">
        <v>51.03</v>
      </c>
      <c r="F35" s="57"/>
      <c r="G35" s="193"/>
      <c r="H35" s="193"/>
      <c r="I35" s="187"/>
      <c r="J35" s="194"/>
    </row>
    <row r="36" spans="2:10">
      <c r="B36" s="105" t="s">
        <v>9</v>
      </c>
      <c r="C36" s="98" t="s">
        <v>28</v>
      </c>
      <c r="D36" s="281">
        <v>0</v>
      </c>
      <c r="E36" s="240">
        <v>0</v>
      </c>
      <c r="F36" s="57"/>
      <c r="G36" s="193"/>
      <c r="H36" s="193"/>
      <c r="I36" s="187"/>
      <c r="J36" s="194"/>
    </row>
    <row r="37" spans="2:10" ht="25.5">
      <c r="B37" s="105" t="s">
        <v>29</v>
      </c>
      <c r="C37" s="98" t="s">
        <v>30</v>
      </c>
      <c r="D37" s="281">
        <v>7696.13</v>
      </c>
      <c r="E37" s="240">
        <v>8737.6299999999992</v>
      </c>
      <c r="F37" s="57"/>
      <c r="G37" s="193"/>
      <c r="H37" s="193"/>
      <c r="I37" s="187"/>
      <c r="J37" s="194"/>
    </row>
    <row r="38" spans="2:10">
      <c r="B38" s="105" t="s">
        <v>31</v>
      </c>
      <c r="C38" s="98" t="s">
        <v>32</v>
      </c>
      <c r="D38" s="281">
        <v>0</v>
      </c>
      <c r="E38" s="240">
        <v>0</v>
      </c>
      <c r="F38" s="57"/>
      <c r="G38"/>
      <c r="H38" s="193"/>
      <c r="I38" s="187"/>
      <c r="J38" s="194"/>
    </row>
    <row r="39" spans="2:10">
      <c r="B39" s="106" t="s">
        <v>33</v>
      </c>
      <c r="C39" s="107" t="s">
        <v>34</v>
      </c>
      <c r="D39" s="283">
        <v>0</v>
      </c>
      <c r="E39" s="242">
        <v>0</v>
      </c>
      <c r="F39" s="57"/>
      <c r="G39"/>
      <c r="H39" s="193"/>
      <c r="I39" s="187"/>
      <c r="J39" s="194"/>
    </row>
    <row r="40" spans="2:10" ht="13.5" thickBot="1">
      <c r="B40" s="69" t="s">
        <v>35</v>
      </c>
      <c r="C40" s="70" t="s">
        <v>36</v>
      </c>
      <c r="D40" s="315">
        <v>47800.2</v>
      </c>
      <c r="E40" s="244">
        <v>105108.46</v>
      </c>
      <c r="G40" s="194"/>
      <c r="H40" s="208"/>
    </row>
    <row r="41" spans="2:10" ht="13.5" thickBot="1">
      <c r="B41" s="71" t="s">
        <v>37</v>
      </c>
      <c r="C41" s="72" t="s">
        <v>38</v>
      </c>
      <c r="D41" s="289">
        <v>823679.90999999992</v>
      </c>
      <c r="E41" s="246">
        <f>SUM(E26,E27,E40)</f>
        <v>960905.68</v>
      </c>
      <c r="F41" s="59"/>
      <c r="G41" s="194"/>
      <c r="H41" s="193"/>
      <c r="I41" s="187"/>
      <c r="J41" s="187"/>
    </row>
    <row r="42" spans="2:10">
      <c r="B42" s="66"/>
      <c r="C42" s="66"/>
      <c r="D42" s="247"/>
      <c r="E42" s="247"/>
      <c r="F42" s="59"/>
      <c r="G42" s="188"/>
      <c r="H42" s="189"/>
    </row>
    <row r="43" spans="2:10" ht="13.5">
      <c r="B43" s="408" t="s">
        <v>60</v>
      </c>
      <c r="C43" s="421"/>
      <c r="D43" s="421"/>
      <c r="E43" s="421"/>
      <c r="G43" s="187"/>
    </row>
    <row r="44" spans="2:10" ht="14.25" thickBot="1">
      <c r="B44" s="410" t="s">
        <v>117</v>
      </c>
      <c r="C44" s="422"/>
      <c r="D44" s="422"/>
      <c r="E44" s="422"/>
      <c r="G44" s="187"/>
    </row>
    <row r="45" spans="2:10" ht="13.5" thickBot="1">
      <c r="B45" s="62"/>
      <c r="C45" s="1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0" t="s">
        <v>18</v>
      </c>
      <c r="C46" s="20" t="s">
        <v>108</v>
      </c>
      <c r="D46" s="248"/>
      <c r="E46" s="249"/>
      <c r="G46" s="187"/>
    </row>
    <row r="47" spans="2:10">
      <c r="B47" s="108" t="s">
        <v>4</v>
      </c>
      <c r="C47" s="98" t="s">
        <v>40</v>
      </c>
      <c r="D47" s="324">
        <v>5652.6180000000004</v>
      </c>
      <c r="E47" s="251">
        <v>5103.3539000000001</v>
      </c>
      <c r="G47" s="187"/>
    </row>
    <row r="48" spans="2:10">
      <c r="B48" s="109" t="s">
        <v>6</v>
      </c>
      <c r="C48" s="107" t="s">
        <v>41</v>
      </c>
      <c r="D48" s="324">
        <v>5311.3951999999999</v>
      </c>
      <c r="E48" s="252">
        <v>4955.12</v>
      </c>
      <c r="G48" s="196"/>
    </row>
    <row r="49" spans="2:5">
      <c r="B49" s="86" t="s">
        <v>23</v>
      </c>
      <c r="C49" s="88" t="s">
        <v>109</v>
      </c>
      <c r="D49" s="310"/>
      <c r="E49" s="254"/>
    </row>
    <row r="50" spans="2:5">
      <c r="B50" s="108" t="s">
        <v>4</v>
      </c>
      <c r="C50" s="98" t="s">
        <v>40</v>
      </c>
      <c r="D50" s="324">
        <v>146.20940000000002</v>
      </c>
      <c r="E50" s="255">
        <v>172.90530000000001</v>
      </c>
    </row>
    <row r="51" spans="2:5">
      <c r="B51" s="108" t="s">
        <v>6</v>
      </c>
      <c r="C51" s="98" t="s">
        <v>110</v>
      </c>
      <c r="D51" s="324">
        <v>131.76140000000001</v>
      </c>
      <c r="E51" s="255">
        <v>169.99440000000001</v>
      </c>
    </row>
    <row r="52" spans="2:5">
      <c r="B52" s="108" t="s">
        <v>8</v>
      </c>
      <c r="C52" s="98" t="s">
        <v>111</v>
      </c>
      <c r="D52" s="324">
        <v>155.0779</v>
      </c>
      <c r="E52" s="255">
        <v>196.52460000000002</v>
      </c>
    </row>
    <row r="53" spans="2:5" ht="13.5" thickBot="1">
      <c r="B53" s="110" t="s">
        <v>9</v>
      </c>
      <c r="C53" s="111" t="s">
        <v>41</v>
      </c>
      <c r="D53" s="325">
        <v>155.0779</v>
      </c>
      <c r="E53" s="257">
        <v>193.92180000000002</v>
      </c>
    </row>
    <row r="54" spans="2:5">
      <c r="B54" s="80"/>
      <c r="C54" s="81"/>
      <c r="D54" s="258"/>
      <c r="E54" s="258"/>
    </row>
    <row r="55" spans="2:5" ht="13.5">
      <c r="B55" s="408" t="s">
        <v>62</v>
      </c>
      <c r="C55" s="409"/>
      <c r="D55" s="409"/>
      <c r="E55" s="409"/>
    </row>
    <row r="56" spans="2:5" ht="14.25" thickBot="1">
      <c r="B56" s="410" t="s">
        <v>112</v>
      </c>
      <c r="C56" s="411"/>
      <c r="D56" s="411"/>
      <c r="E56" s="411"/>
    </row>
    <row r="57" spans="2:5" ht="34.5" thickBot="1">
      <c r="B57" s="423" t="s">
        <v>42</v>
      </c>
      <c r="C57" s="424"/>
      <c r="D57" s="290" t="s">
        <v>118</v>
      </c>
      <c r="E57" s="291" t="s">
        <v>113</v>
      </c>
    </row>
    <row r="58" spans="2:5">
      <c r="B58" s="14" t="s">
        <v>18</v>
      </c>
      <c r="C58" s="89" t="s">
        <v>43</v>
      </c>
      <c r="D58" s="261">
        <f>SUM(D59:D70)</f>
        <v>961127.3</v>
      </c>
      <c r="E58" s="262">
        <f>D58/E21</f>
        <v>1.0002306365802729</v>
      </c>
    </row>
    <row r="59" spans="2:5" ht="25.5">
      <c r="B59" s="15" t="s">
        <v>4</v>
      </c>
      <c r="C59" s="9" t="s">
        <v>44</v>
      </c>
      <c r="D59" s="263">
        <v>0</v>
      </c>
      <c r="E59" s="264">
        <v>0</v>
      </c>
    </row>
    <row r="60" spans="2:5" ht="25.5">
      <c r="B60" s="11" t="s">
        <v>6</v>
      </c>
      <c r="C60" s="4" t="s">
        <v>45</v>
      </c>
      <c r="D60" s="265">
        <v>0</v>
      </c>
      <c r="E60" s="266">
        <v>0</v>
      </c>
    </row>
    <row r="61" spans="2:5">
      <c r="B61" s="11" t="s">
        <v>8</v>
      </c>
      <c r="C61" s="4" t="s">
        <v>46</v>
      </c>
      <c r="D61" s="265">
        <v>0</v>
      </c>
      <c r="E61" s="266">
        <v>0</v>
      </c>
    </row>
    <row r="62" spans="2:5">
      <c r="B62" s="11" t="s">
        <v>9</v>
      </c>
      <c r="C62" s="4" t="s">
        <v>47</v>
      </c>
      <c r="D62" s="265">
        <v>0</v>
      </c>
      <c r="E62" s="266">
        <v>0</v>
      </c>
    </row>
    <row r="63" spans="2:5">
      <c r="B63" s="11" t="s">
        <v>29</v>
      </c>
      <c r="C63" s="4" t="s">
        <v>48</v>
      </c>
      <c r="D63" s="265">
        <v>0</v>
      </c>
      <c r="E63" s="266">
        <v>0</v>
      </c>
    </row>
    <row r="64" spans="2:5">
      <c r="B64" s="15" t="s">
        <v>31</v>
      </c>
      <c r="C64" s="9" t="s">
        <v>49</v>
      </c>
      <c r="D64" s="292">
        <v>823873.53</v>
      </c>
      <c r="E64" s="264">
        <f>D64/E21</f>
        <v>0.8573927151726275</v>
      </c>
    </row>
    <row r="65" spans="2:9">
      <c r="B65" s="15" t="s">
        <v>33</v>
      </c>
      <c r="C65" s="9" t="s">
        <v>114</v>
      </c>
      <c r="D65" s="263">
        <v>0</v>
      </c>
      <c r="E65" s="264">
        <v>0</v>
      </c>
    </row>
    <row r="66" spans="2:9">
      <c r="B66" s="15" t="s">
        <v>50</v>
      </c>
      <c r="C66" s="9" t="s">
        <v>51</v>
      </c>
      <c r="D66" s="263">
        <v>0</v>
      </c>
      <c r="E66" s="264">
        <v>0</v>
      </c>
    </row>
    <row r="67" spans="2:9">
      <c r="B67" s="11" t="s">
        <v>52</v>
      </c>
      <c r="C67" s="4" t="s">
        <v>53</v>
      </c>
      <c r="D67" s="265">
        <v>0</v>
      </c>
      <c r="E67" s="266">
        <v>0</v>
      </c>
    </row>
    <row r="68" spans="2:9">
      <c r="B68" s="11" t="s">
        <v>54</v>
      </c>
      <c r="C68" s="4" t="s">
        <v>55</v>
      </c>
      <c r="D68" s="265">
        <v>0</v>
      </c>
      <c r="E68" s="266">
        <v>0</v>
      </c>
      <c r="I68" s="187"/>
    </row>
    <row r="69" spans="2:9">
      <c r="B69" s="11" t="s">
        <v>56</v>
      </c>
      <c r="C69" s="4" t="s">
        <v>57</v>
      </c>
      <c r="D69" s="323">
        <v>137253.76999999999</v>
      </c>
      <c r="E69" s="266">
        <f>D69/E21</f>
        <v>0.14283792140764531</v>
      </c>
      <c r="I69" s="187"/>
    </row>
    <row r="70" spans="2:9">
      <c r="B70" s="82" t="s">
        <v>58</v>
      </c>
      <c r="C70" s="83" t="s">
        <v>59</v>
      </c>
      <c r="D70" s="268">
        <v>0</v>
      </c>
      <c r="E70" s="269">
        <v>0</v>
      </c>
      <c r="I70" s="187"/>
    </row>
    <row r="71" spans="2:9">
      <c r="B71" s="86" t="s">
        <v>23</v>
      </c>
      <c r="C71" s="8" t="s">
        <v>61</v>
      </c>
      <c r="D71" s="270">
        <f>E13</f>
        <v>14.57</v>
      </c>
      <c r="E71" s="271">
        <f>D71/E21</f>
        <v>1.5162778515368958E-5</v>
      </c>
      <c r="G71" s="187"/>
      <c r="I71" s="187"/>
    </row>
    <row r="72" spans="2:9">
      <c r="B72" s="84" t="s">
        <v>60</v>
      </c>
      <c r="C72" s="85" t="s">
        <v>63</v>
      </c>
      <c r="D72" s="272">
        <f>E14</f>
        <v>0</v>
      </c>
      <c r="E72" s="273">
        <f>D72/E21</f>
        <v>0</v>
      </c>
    </row>
    <row r="73" spans="2:9">
      <c r="B73" s="16" t="s">
        <v>62</v>
      </c>
      <c r="C73" s="17" t="s">
        <v>65</v>
      </c>
      <c r="D73" s="274">
        <f>E17</f>
        <v>236.19</v>
      </c>
      <c r="E73" s="275">
        <f>D73/E21</f>
        <v>2.4579935878826315E-4</v>
      </c>
    </row>
    <row r="74" spans="2:9">
      <c r="B74" s="86" t="s">
        <v>64</v>
      </c>
      <c r="C74" s="8" t="s">
        <v>66</v>
      </c>
      <c r="D74" s="270">
        <f>D58-D73+D71+D72</f>
        <v>960905.68</v>
      </c>
      <c r="E74" s="271">
        <f>E58+E71+E72-E73</f>
        <v>1</v>
      </c>
    </row>
    <row r="75" spans="2:9">
      <c r="B75" s="11" t="s">
        <v>4</v>
      </c>
      <c r="C75" s="4" t="s">
        <v>67</v>
      </c>
      <c r="D75" s="265">
        <f>D74-D76</f>
        <v>521837.14000000007</v>
      </c>
      <c r="E75" s="266">
        <f>D75/E21</f>
        <v>0.54306801475041755</v>
      </c>
    </row>
    <row r="76" spans="2:9">
      <c r="B76" s="11" t="s">
        <v>6</v>
      </c>
      <c r="C76" s="4" t="s">
        <v>115</v>
      </c>
      <c r="D76" s="265">
        <v>439068.54</v>
      </c>
      <c r="E76" s="266">
        <f>D76/E21</f>
        <v>0.4569319852495824</v>
      </c>
    </row>
    <row r="77" spans="2:9" ht="13.5" thickBot="1">
      <c r="B77" s="12" t="s">
        <v>8</v>
      </c>
      <c r="C77" s="13" t="s">
        <v>116</v>
      </c>
      <c r="D77" s="276">
        <v>0</v>
      </c>
      <c r="E77" s="277">
        <v>0</v>
      </c>
    </row>
    <row r="78" spans="2:9">
      <c r="B78" s="1"/>
      <c r="C78" s="1"/>
      <c r="D78" s="215"/>
      <c r="E78" s="215"/>
    </row>
    <row r="79" spans="2:9">
      <c r="B79" s="1"/>
      <c r="C79" s="1"/>
      <c r="D79" s="215"/>
      <c r="E79" s="215"/>
      <c r="I79" s="187"/>
    </row>
    <row r="80" spans="2:9">
      <c r="B80" s="1"/>
      <c r="C80" s="1"/>
      <c r="D80" s="215"/>
      <c r="E80" s="215"/>
      <c r="I80" s="187"/>
    </row>
    <row r="81" spans="2:9">
      <c r="B81" s="1"/>
      <c r="C81" s="1"/>
      <c r="D81" s="215"/>
      <c r="E81" s="215"/>
      <c r="I81" s="187"/>
    </row>
    <row r="84" spans="2:9">
      <c r="D84" s="9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&amp;C&amp;"Calibri"&amp;10&amp;K000000Confidential&amp;1#</oddHeader>
  </headerFooter>
  <customProperties>
    <customPr name="_pios_id" r:id="rId2"/>
  </customPropertie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19"/>
  <dimension ref="A1:N81"/>
  <sheetViews>
    <sheetView zoomScale="75" zoomScaleNormal="75" workbookViewId="0">
      <selection activeCell="H28" sqref="H28"/>
    </sheetView>
  </sheetViews>
  <sheetFormatPr defaultRowHeight="12.75"/>
  <cols>
    <col min="1" max="1" width="9.140625" style="18"/>
    <col min="2" max="2" width="4.42578125" style="18" bestFit="1" customWidth="1"/>
    <col min="3" max="3" width="77.7109375" style="18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9.140625" style="186" bestFit="1" customWidth="1"/>
    <col min="11" max="11" width="7.42578125" style="186" bestFit="1" customWidth="1"/>
    <col min="12" max="12" width="12.42578125" bestFit="1" customWidth="1"/>
  </cols>
  <sheetData>
    <row r="1" spans="2:12">
      <c r="B1" s="1"/>
      <c r="C1" s="1"/>
      <c r="D1" s="215"/>
      <c r="E1" s="215"/>
    </row>
    <row r="2" spans="2:12" ht="15.75">
      <c r="B2" s="414" t="s">
        <v>0</v>
      </c>
      <c r="C2" s="414"/>
      <c r="D2" s="414"/>
      <c r="E2" s="414"/>
      <c r="H2" s="200"/>
      <c r="I2" s="200"/>
      <c r="J2" s="194"/>
      <c r="L2" s="57"/>
    </row>
    <row r="3" spans="2:12" ht="15.75">
      <c r="B3" s="414" t="str">
        <f>'Fundusz Gwarantowany'!$B$3</f>
        <v>SPORZĄDZONE NA DZIEŃ 30-06-2026</v>
      </c>
      <c r="C3" s="414"/>
      <c r="D3" s="414"/>
      <c r="E3" s="414"/>
      <c r="H3" s="200"/>
      <c r="I3" s="200"/>
      <c r="J3" s="194"/>
    </row>
    <row r="4" spans="2:12" ht="15">
      <c r="B4" s="61"/>
      <c r="C4" s="61"/>
      <c r="D4" s="216"/>
      <c r="E4" s="216"/>
      <c r="J4" s="194"/>
    </row>
    <row r="5" spans="2:12" ht="14.25">
      <c r="B5" s="415" t="s">
        <v>1</v>
      </c>
      <c r="C5" s="415"/>
      <c r="D5" s="415"/>
      <c r="E5" s="415"/>
    </row>
    <row r="6" spans="2:12" ht="14.25">
      <c r="B6" s="416" t="s">
        <v>140</v>
      </c>
      <c r="C6" s="416"/>
      <c r="D6" s="416"/>
      <c r="E6" s="416"/>
    </row>
    <row r="7" spans="2:12" ht="14.25">
      <c r="B7" s="63"/>
      <c r="C7" s="63"/>
      <c r="D7" s="217"/>
      <c r="E7" s="217"/>
    </row>
    <row r="8" spans="2:12" ht="13.5">
      <c r="B8" s="408" t="s">
        <v>18</v>
      </c>
      <c r="C8" s="409"/>
      <c r="D8" s="409"/>
      <c r="E8" s="409"/>
    </row>
    <row r="9" spans="2:12" ht="16.5" thickBot="1">
      <c r="B9" s="410" t="s">
        <v>99</v>
      </c>
      <c r="C9" s="410"/>
      <c r="D9" s="410"/>
      <c r="E9" s="410"/>
    </row>
    <row r="10" spans="2:12" ht="13.5" thickBot="1">
      <c r="B10" s="62"/>
      <c r="C10" s="58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64" t="s">
        <v>3</v>
      </c>
      <c r="C11" s="20" t="s">
        <v>105</v>
      </c>
      <c r="D11" s="280">
        <v>1465798.3</v>
      </c>
      <c r="E11" s="221">
        <f>SUM(E12:E14,E16)</f>
        <v>1304049.08</v>
      </c>
      <c r="H11" s="187"/>
    </row>
    <row r="12" spans="2:12">
      <c r="B12" s="77" t="s">
        <v>4</v>
      </c>
      <c r="C12" s="115" t="s">
        <v>5</v>
      </c>
      <c r="D12" s="281">
        <v>1465632.5</v>
      </c>
      <c r="E12" s="282">
        <v>1304018.97</v>
      </c>
      <c r="H12" s="187"/>
    </row>
    <row r="13" spans="2:12">
      <c r="B13" s="77" t="s">
        <v>6</v>
      </c>
      <c r="C13" s="115" t="s">
        <v>7</v>
      </c>
      <c r="D13" s="281">
        <v>165.8</v>
      </c>
      <c r="E13" s="282">
        <v>30.11</v>
      </c>
      <c r="H13" s="187"/>
    </row>
    <row r="14" spans="2:12">
      <c r="B14" s="77" t="s">
        <v>8</v>
      </c>
      <c r="C14" s="115" t="s">
        <v>10</v>
      </c>
      <c r="D14" s="281">
        <v>0</v>
      </c>
      <c r="E14" s="282">
        <v>0</v>
      </c>
      <c r="H14" s="187"/>
    </row>
    <row r="15" spans="2:12">
      <c r="B15" s="77" t="s">
        <v>102</v>
      </c>
      <c r="C15" s="115" t="s">
        <v>11</v>
      </c>
      <c r="D15" s="281">
        <v>0</v>
      </c>
      <c r="E15" s="282">
        <f>E14</f>
        <v>0</v>
      </c>
      <c r="H15" s="187"/>
    </row>
    <row r="16" spans="2:12">
      <c r="B16" s="78" t="s">
        <v>103</v>
      </c>
      <c r="C16" s="116" t="s">
        <v>12</v>
      </c>
      <c r="D16" s="283">
        <v>0</v>
      </c>
      <c r="E16" s="284">
        <v>0</v>
      </c>
      <c r="H16" s="187"/>
    </row>
    <row r="17" spans="2:14">
      <c r="B17" s="6" t="s">
        <v>13</v>
      </c>
      <c r="C17" s="117" t="s">
        <v>65</v>
      </c>
      <c r="D17" s="285">
        <v>11856.01</v>
      </c>
      <c r="E17" s="286">
        <f>SUM(E18:E20)</f>
        <v>918.01</v>
      </c>
    </row>
    <row r="18" spans="2:14">
      <c r="B18" s="77" t="s">
        <v>4</v>
      </c>
      <c r="C18" s="115" t="s">
        <v>11</v>
      </c>
      <c r="D18" s="283">
        <v>11856.01</v>
      </c>
      <c r="E18" s="284">
        <v>918.01</v>
      </c>
    </row>
    <row r="19" spans="2:14">
      <c r="B19" s="77" t="s">
        <v>6</v>
      </c>
      <c r="C19" s="115" t="s">
        <v>104</v>
      </c>
      <c r="D19" s="281">
        <v>0</v>
      </c>
      <c r="E19" s="282">
        <v>0</v>
      </c>
    </row>
    <row r="20" spans="2:14" ht="13.5" thickBot="1">
      <c r="B20" s="79" t="s">
        <v>8</v>
      </c>
      <c r="C20" s="55" t="s">
        <v>14</v>
      </c>
      <c r="D20" s="287">
        <v>0</v>
      </c>
      <c r="E20" s="288">
        <v>0</v>
      </c>
    </row>
    <row r="21" spans="2:14" ht="13.5" thickBot="1">
      <c r="B21" s="427" t="s">
        <v>106</v>
      </c>
      <c r="C21" s="428"/>
      <c r="D21" s="289">
        <v>1453942.29</v>
      </c>
      <c r="E21" s="246">
        <f>E11-E17</f>
        <v>1303131.07</v>
      </c>
      <c r="F21" s="59"/>
      <c r="G21" s="190"/>
      <c r="H21" s="191"/>
      <c r="J21" s="192"/>
      <c r="K21" s="191"/>
      <c r="N21" s="96"/>
    </row>
    <row r="22" spans="2:14">
      <c r="B22" s="2"/>
      <c r="C22" s="5"/>
      <c r="D22" s="232"/>
      <c r="E22" s="232"/>
      <c r="G22" s="190"/>
      <c r="H22" s="210"/>
    </row>
    <row r="23" spans="2:14" ht="13.5">
      <c r="B23" s="408" t="s">
        <v>100</v>
      </c>
      <c r="C23" s="431"/>
      <c r="D23" s="431"/>
      <c r="E23" s="431"/>
      <c r="G23" s="187"/>
    </row>
    <row r="24" spans="2:14" ht="14.25" thickBot="1">
      <c r="B24" s="410" t="s">
        <v>101</v>
      </c>
      <c r="C24" s="432"/>
      <c r="D24" s="432"/>
      <c r="E24" s="432"/>
    </row>
    <row r="25" spans="2:14" ht="13.5" thickBot="1">
      <c r="B25" s="62"/>
      <c r="C25" s="3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4">
      <c r="B26" s="67" t="s">
        <v>15</v>
      </c>
      <c r="C26" s="68" t="s">
        <v>16</v>
      </c>
      <c r="D26" s="234">
        <v>1520857.0499999998</v>
      </c>
      <c r="E26" s="235">
        <v>1448751.0299999998</v>
      </c>
      <c r="G26" s="194"/>
    </row>
    <row r="27" spans="2:14">
      <c r="B27" s="6" t="s">
        <v>17</v>
      </c>
      <c r="C27" s="7" t="s">
        <v>107</v>
      </c>
      <c r="D27" s="236">
        <v>-141694.98000000001</v>
      </c>
      <c r="E27" s="237">
        <v>-150961.91999999998</v>
      </c>
      <c r="F27" s="57"/>
      <c r="G27" s="193"/>
      <c r="H27" s="193"/>
      <c r="I27" s="187"/>
      <c r="J27" s="194"/>
    </row>
    <row r="28" spans="2:14">
      <c r="B28" s="6" t="s">
        <v>18</v>
      </c>
      <c r="C28" s="7" t="s">
        <v>19</v>
      </c>
      <c r="D28" s="236">
        <v>0.02</v>
      </c>
      <c r="E28" s="238">
        <v>0</v>
      </c>
      <c r="F28" s="57"/>
      <c r="G28" s="193"/>
      <c r="H28" s="193"/>
      <c r="I28" s="187"/>
      <c r="J28" s="194"/>
    </row>
    <row r="29" spans="2:14">
      <c r="B29" s="75" t="s">
        <v>4</v>
      </c>
      <c r="C29" s="4" t="s">
        <v>20</v>
      </c>
      <c r="D29" s="239">
        <v>0</v>
      </c>
      <c r="E29" s="240">
        <v>0</v>
      </c>
      <c r="F29" s="57"/>
      <c r="G29" s="193"/>
      <c r="H29" s="193"/>
      <c r="I29" s="187"/>
      <c r="J29" s="194"/>
    </row>
    <row r="30" spans="2:14">
      <c r="B30" s="75" t="s">
        <v>6</v>
      </c>
      <c r="C30" s="4" t="s">
        <v>21</v>
      </c>
      <c r="D30" s="239">
        <v>0</v>
      </c>
      <c r="E30" s="240">
        <v>0</v>
      </c>
      <c r="F30" s="57"/>
      <c r="G30" s="193"/>
      <c r="H30" s="193"/>
      <c r="I30" s="187"/>
      <c r="J30" s="194"/>
    </row>
    <row r="31" spans="2:14">
      <c r="B31" s="75" t="s">
        <v>8</v>
      </c>
      <c r="C31" s="4" t="s">
        <v>22</v>
      </c>
      <c r="D31" s="239">
        <v>0.02</v>
      </c>
      <c r="E31" s="240">
        <v>0</v>
      </c>
      <c r="F31" s="57"/>
      <c r="G31" s="193"/>
      <c r="H31" s="193"/>
      <c r="I31" s="187"/>
      <c r="J31" s="194"/>
    </row>
    <row r="32" spans="2:14">
      <c r="B32" s="65" t="s">
        <v>23</v>
      </c>
      <c r="C32" s="8" t="s">
        <v>24</v>
      </c>
      <c r="D32" s="236">
        <v>141695</v>
      </c>
      <c r="E32" s="238">
        <v>150961.91999999998</v>
      </c>
      <c r="F32" s="57"/>
      <c r="G32" s="193"/>
      <c r="H32" s="193"/>
      <c r="I32" s="187"/>
      <c r="J32" s="194"/>
    </row>
    <row r="33" spans="2:10">
      <c r="B33" s="75" t="s">
        <v>4</v>
      </c>
      <c r="C33" s="4" t="s">
        <v>25</v>
      </c>
      <c r="D33" s="239">
        <v>64137.61</v>
      </c>
      <c r="E33" s="240">
        <v>112500.77</v>
      </c>
      <c r="F33" s="57"/>
      <c r="G33" s="193"/>
      <c r="H33" s="193"/>
      <c r="I33" s="187"/>
      <c r="J33" s="194"/>
    </row>
    <row r="34" spans="2:10">
      <c r="B34" s="75" t="s">
        <v>6</v>
      </c>
      <c r="C34" s="4" t="s">
        <v>26</v>
      </c>
      <c r="D34" s="239">
        <v>54410.43</v>
      </c>
      <c r="E34" s="240">
        <v>14921.19</v>
      </c>
      <c r="F34" s="57"/>
      <c r="G34" s="193"/>
      <c r="H34" s="193"/>
      <c r="I34" s="187"/>
      <c r="J34" s="194"/>
    </row>
    <row r="35" spans="2:10">
      <c r="B35" s="75" t="s">
        <v>8</v>
      </c>
      <c r="C35" s="4" t="s">
        <v>27</v>
      </c>
      <c r="D35" s="239">
        <v>9026.2199999999993</v>
      </c>
      <c r="E35" s="240">
        <v>10700.22</v>
      </c>
      <c r="F35" s="57"/>
      <c r="G35" s="193"/>
      <c r="H35" s="193"/>
      <c r="I35" s="187"/>
      <c r="J35" s="194"/>
    </row>
    <row r="36" spans="2:10">
      <c r="B36" s="75" t="s">
        <v>9</v>
      </c>
      <c r="C36" s="4" t="s">
        <v>28</v>
      </c>
      <c r="D36" s="239">
        <v>0</v>
      </c>
      <c r="E36" s="240">
        <v>0</v>
      </c>
      <c r="F36" s="57"/>
      <c r="G36" s="193"/>
      <c r="H36" s="193"/>
      <c r="I36" s="187"/>
      <c r="J36" s="194"/>
    </row>
    <row r="37" spans="2:10" ht="25.5">
      <c r="B37" s="75" t="s">
        <v>29</v>
      </c>
      <c r="C37" s="4" t="s">
        <v>30</v>
      </c>
      <c r="D37" s="239">
        <v>14120.74</v>
      </c>
      <c r="E37" s="240">
        <v>12839.72</v>
      </c>
      <c r="F37" s="57"/>
      <c r="G37" s="193"/>
      <c r="H37" s="193"/>
      <c r="I37" s="187"/>
      <c r="J37" s="194"/>
    </row>
    <row r="38" spans="2:10">
      <c r="B38" s="75" t="s">
        <v>31</v>
      </c>
      <c r="C38" s="4" t="s">
        <v>32</v>
      </c>
      <c r="D38" s="239">
        <v>0</v>
      </c>
      <c r="E38" s="240">
        <v>0</v>
      </c>
      <c r="F38" s="57"/>
      <c r="G38" s="193"/>
      <c r="H38" s="193"/>
      <c r="I38" s="187"/>
      <c r="J38" s="194"/>
    </row>
    <row r="39" spans="2:10">
      <c r="B39" s="76" t="s">
        <v>33</v>
      </c>
      <c r="C39" s="9" t="s">
        <v>34</v>
      </c>
      <c r="D39" s="241">
        <v>0</v>
      </c>
      <c r="E39" s="242">
        <v>0.02</v>
      </c>
      <c r="F39" s="57"/>
      <c r="G39" s="193"/>
      <c r="H39" s="193"/>
      <c r="I39" s="187"/>
      <c r="J39" s="194"/>
    </row>
    <row r="40" spans="2:10" ht="13.5" thickBot="1">
      <c r="B40" s="69" t="s">
        <v>35</v>
      </c>
      <c r="C40" s="70" t="s">
        <v>36</v>
      </c>
      <c r="D40" s="243">
        <v>74780.22</v>
      </c>
      <c r="E40" s="244">
        <v>5341.96</v>
      </c>
      <c r="G40" s="194"/>
      <c r="H40" s="189"/>
    </row>
    <row r="41" spans="2:10" ht="13.5" thickBot="1">
      <c r="B41" s="71" t="s">
        <v>37</v>
      </c>
      <c r="C41" s="72" t="s">
        <v>38</v>
      </c>
      <c r="D41" s="245">
        <v>1453942.2899999998</v>
      </c>
      <c r="E41" s="246">
        <f>SUM(E26,E27,E40)</f>
        <v>1303131.0699999998</v>
      </c>
      <c r="F41" s="59"/>
      <c r="G41" s="194"/>
      <c r="H41" s="193"/>
      <c r="I41" s="187"/>
      <c r="J41" s="187"/>
    </row>
    <row r="42" spans="2:10">
      <c r="B42" s="66"/>
      <c r="C42" s="66"/>
      <c r="D42" s="247"/>
      <c r="E42" s="247"/>
      <c r="F42" s="59"/>
      <c r="G42" s="188"/>
    </row>
    <row r="43" spans="2:10" ht="13.5">
      <c r="B43" s="408" t="s">
        <v>60</v>
      </c>
      <c r="C43" s="409"/>
      <c r="D43" s="409"/>
      <c r="E43" s="409"/>
      <c r="G43" s="187"/>
    </row>
    <row r="44" spans="2:10" ht="14.25" thickBot="1">
      <c r="B44" s="410" t="s">
        <v>117</v>
      </c>
      <c r="C44" s="411"/>
      <c r="D44" s="411"/>
      <c r="E44" s="411"/>
      <c r="G44"/>
    </row>
    <row r="45" spans="2:10" ht="13.5" thickBot="1">
      <c r="B45" s="62"/>
      <c r="C45" s="1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/>
    </row>
    <row r="46" spans="2:10">
      <c r="B46" s="10" t="s">
        <v>18</v>
      </c>
      <c r="C46" s="20" t="s">
        <v>108</v>
      </c>
      <c r="D46" s="248"/>
      <c r="E46" s="249"/>
      <c r="G46" s="187"/>
    </row>
    <row r="47" spans="2:10">
      <c r="B47" s="73" t="s">
        <v>4</v>
      </c>
      <c r="C47" s="4" t="s">
        <v>40</v>
      </c>
      <c r="D47" s="250">
        <v>12656.4151</v>
      </c>
      <c r="E47" s="251">
        <v>10972.112300000001</v>
      </c>
      <c r="G47" s="187"/>
    </row>
    <row r="48" spans="2:10">
      <c r="B48" s="87" t="s">
        <v>6</v>
      </c>
      <c r="C48" s="9" t="s">
        <v>41</v>
      </c>
      <c r="D48" s="250">
        <v>11509.0898</v>
      </c>
      <c r="E48" s="252">
        <v>9824.6606000000011</v>
      </c>
      <c r="G48" s="196"/>
      <c r="I48" s="196"/>
    </row>
    <row r="49" spans="2:5">
      <c r="B49" s="86" t="s">
        <v>23</v>
      </c>
      <c r="C49" s="88" t="s">
        <v>109</v>
      </c>
      <c r="D49" s="253"/>
      <c r="E49" s="254"/>
    </row>
    <row r="50" spans="2:5">
      <c r="B50" s="73" t="s">
        <v>4</v>
      </c>
      <c r="C50" s="4" t="s">
        <v>40</v>
      </c>
      <c r="D50" s="250">
        <v>120.1649</v>
      </c>
      <c r="E50" s="255">
        <v>132.0394</v>
      </c>
    </row>
    <row r="51" spans="2:5">
      <c r="B51" s="73" t="s">
        <v>6</v>
      </c>
      <c r="C51" s="4" t="s">
        <v>110</v>
      </c>
      <c r="D51" s="250">
        <v>119.19540000000001</v>
      </c>
      <c r="E51" s="255">
        <v>128.8116</v>
      </c>
    </row>
    <row r="52" spans="2:5">
      <c r="B52" s="73" t="s">
        <v>8</v>
      </c>
      <c r="C52" s="4" t="s">
        <v>111</v>
      </c>
      <c r="D52" s="250">
        <v>126.32990000000001</v>
      </c>
      <c r="E52" s="255">
        <v>134.25200000000001</v>
      </c>
    </row>
    <row r="53" spans="2:5" ht="13.5" thickBot="1">
      <c r="B53" s="74" t="s">
        <v>9</v>
      </c>
      <c r="C53" s="13" t="s">
        <v>41</v>
      </c>
      <c r="D53" s="256">
        <v>126.32990000000001</v>
      </c>
      <c r="E53" s="257">
        <v>132.6388</v>
      </c>
    </row>
    <row r="54" spans="2:5">
      <c r="B54" s="80"/>
      <c r="C54" s="81"/>
      <c r="D54" s="258"/>
      <c r="E54" s="258"/>
    </row>
    <row r="55" spans="2:5" ht="13.5">
      <c r="B55" s="408" t="s">
        <v>62</v>
      </c>
      <c r="C55" s="409"/>
      <c r="D55" s="409"/>
      <c r="E55" s="409"/>
    </row>
    <row r="56" spans="2:5" ht="14.25" thickBot="1">
      <c r="B56" s="410" t="s">
        <v>112</v>
      </c>
      <c r="C56" s="411"/>
      <c r="D56" s="411"/>
      <c r="E56" s="411"/>
    </row>
    <row r="57" spans="2:5" ht="23.25" thickBot="1">
      <c r="B57" s="423" t="s">
        <v>42</v>
      </c>
      <c r="C57" s="424"/>
      <c r="D57" s="290" t="s">
        <v>118</v>
      </c>
      <c r="E57" s="291" t="s">
        <v>113</v>
      </c>
    </row>
    <row r="58" spans="2:5">
      <c r="B58" s="14" t="s">
        <v>18</v>
      </c>
      <c r="C58" s="89" t="s">
        <v>43</v>
      </c>
      <c r="D58" s="261">
        <f>SUM(D59:D70)</f>
        <v>1304018.97</v>
      </c>
      <c r="E58" s="262">
        <f>D58/E21</f>
        <v>1.0006813589365189</v>
      </c>
    </row>
    <row r="59" spans="2:5" ht="25.5">
      <c r="B59" s="87" t="s">
        <v>4</v>
      </c>
      <c r="C59" s="9" t="s">
        <v>44</v>
      </c>
      <c r="D59" s="263">
        <v>0</v>
      </c>
      <c r="E59" s="264">
        <v>0</v>
      </c>
    </row>
    <row r="60" spans="2:5" ht="25.5">
      <c r="B60" s="73" t="s">
        <v>6</v>
      </c>
      <c r="C60" s="4" t="s">
        <v>45</v>
      </c>
      <c r="D60" s="265">
        <v>0</v>
      </c>
      <c r="E60" s="266">
        <v>0</v>
      </c>
    </row>
    <row r="61" spans="2:5">
      <c r="B61" s="73" t="s">
        <v>8</v>
      </c>
      <c r="C61" s="4" t="s">
        <v>46</v>
      </c>
      <c r="D61" s="265">
        <v>0</v>
      </c>
      <c r="E61" s="266">
        <v>0</v>
      </c>
    </row>
    <row r="62" spans="2:5">
      <c r="B62" s="73" t="s">
        <v>9</v>
      </c>
      <c r="C62" s="4" t="s">
        <v>47</v>
      </c>
      <c r="D62" s="265">
        <v>0</v>
      </c>
      <c r="E62" s="266">
        <v>0</v>
      </c>
    </row>
    <row r="63" spans="2:5">
      <c r="B63" s="73" t="s">
        <v>29</v>
      </c>
      <c r="C63" s="4" t="s">
        <v>48</v>
      </c>
      <c r="D63" s="265">
        <v>0</v>
      </c>
      <c r="E63" s="266">
        <v>0</v>
      </c>
    </row>
    <row r="64" spans="2:5">
      <c r="B64" s="87" t="s">
        <v>31</v>
      </c>
      <c r="C64" s="9" t="s">
        <v>49</v>
      </c>
      <c r="D64" s="292">
        <v>1099409.05</v>
      </c>
      <c r="E64" s="264">
        <f>D64/E21</f>
        <v>0.843667283598725</v>
      </c>
    </row>
    <row r="65" spans="2:7">
      <c r="B65" s="87" t="s">
        <v>33</v>
      </c>
      <c r="C65" s="9" t="s">
        <v>114</v>
      </c>
      <c r="D65" s="263">
        <v>0</v>
      </c>
      <c r="E65" s="264">
        <v>0</v>
      </c>
      <c r="G65" s="187"/>
    </row>
    <row r="66" spans="2:7">
      <c r="B66" s="87" t="s">
        <v>50</v>
      </c>
      <c r="C66" s="9" t="s">
        <v>51</v>
      </c>
      <c r="D66" s="263">
        <v>0</v>
      </c>
      <c r="E66" s="264">
        <v>0</v>
      </c>
    </row>
    <row r="67" spans="2:7">
      <c r="B67" s="73" t="s">
        <v>52</v>
      </c>
      <c r="C67" s="4" t="s">
        <v>53</v>
      </c>
      <c r="D67" s="265">
        <v>0</v>
      </c>
      <c r="E67" s="266">
        <v>0</v>
      </c>
    </row>
    <row r="68" spans="2:7">
      <c r="B68" s="73" t="s">
        <v>54</v>
      </c>
      <c r="C68" s="4" t="s">
        <v>55</v>
      </c>
      <c r="D68" s="265">
        <v>0</v>
      </c>
      <c r="E68" s="266">
        <v>0</v>
      </c>
    </row>
    <row r="69" spans="2:7">
      <c r="B69" s="73" t="s">
        <v>56</v>
      </c>
      <c r="C69" s="4" t="s">
        <v>57</v>
      </c>
      <c r="D69" s="323">
        <v>204609.92000000001</v>
      </c>
      <c r="E69" s="266">
        <f>D69/E21</f>
        <v>0.15701407533779391</v>
      </c>
    </row>
    <row r="70" spans="2:7">
      <c r="B70" s="91" t="s">
        <v>58</v>
      </c>
      <c r="C70" s="83" t="s">
        <v>59</v>
      </c>
      <c r="D70" s="294">
        <v>0</v>
      </c>
      <c r="E70" s="269">
        <v>0</v>
      </c>
    </row>
    <row r="71" spans="2:7">
      <c r="B71" s="92" t="s">
        <v>23</v>
      </c>
      <c r="C71" s="8" t="s">
        <v>61</v>
      </c>
      <c r="D71" s="270">
        <f>E13</f>
        <v>30.11</v>
      </c>
      <c r="E71" s="271">
        <f>D71/E21</f>
        <v>2.3105887575836863E-5</v>
      </c>
    </row>
    <row r="72" spans="2:7">
      <c r="B72" s="93" t="s">
        <v>60</v>
      </c>
      <c r="C72" s="85" t="s">
        <v>63</v>
      </c>
      <c r="D72" s="272">
        <f>E14</f>
        <v>0</v>
      </c>
      <c r="E72" s="273">
        <f>D72/E21</f>
        <v>0</v>
      </c>
    </row>
    <row r="73" spans="2:7">
      <c r="B73" s="94" t="s">
        <v>62</v>
      </c>
      <c r="C73" s="17" t="s">
        <v>65</v>
      </c>
      <c r="D73" s="274">
        <f>E17</f>
        <v>918.01</v>
      </c>
      <c r="E73" s="275">
        <f>D73/E21</f>
        <v>7.0446482409478571E-4</v>
      </c>
    </row>
    <row r="74" spans="2:7">
      <c r="B74" s="92" t="s">
        <v>64</v>
      </c>
      <c r="C74" s="8" t="s">
        <v>66</v>
      </c>
      <c r="D74" s="270">
        <f>D58-D73+D71+D72</f>
        <v>1303131.07</v>
      </c>
      <c r="E74" s="271">
        <f>E58+E72-E73+E71</f>
        <v>0.99999999999999989</v>
      </c>
    </row>
    <row r="75" spans="2:7">
      <c r="B75" s="73" t="s">
        <v>4</v>
      </c>
      <c r="C75" s="4" t="s">
        <v>67</v>
      </c>
      <c r="D75" s="265">
        <f>D74</f>
        <v>1303131.07</v>
      </c>
      <c r="E75" s="266">
        <f>D75/E21</f>
        <v>1</v>
      </c>
    </row>
    <row r="76" spans="2:7">
      <c r="B76" s="73" t="s">
        <v>6</v>
      </c>
      <c r="C76" s="4" t="s">
        <v>115</v>
      </c>
      <c r="D76" s="265">
        <v>0</v>
      </c>
      <c r="E76" s="266">
        <f>D76/E21</f>
        <v>0</v>
      </c>
    </row>
    <row r="77" spans="2:7" ht="13.5" thickBot="1">
      <c r="B77" s="74" t="s">
        <v>8</v>
      </c>
      <c r="C77" s="13" t="s">
        <v>116</v>
      </c>
      <c r="D77" s="276">
        <v>0</v>
      </c>
      <c r="E77" s="277">
        <v>0</v>
      </c>
    </row>
    <row r="78" spans="2:7">
      <c r="B78" s="1"/>
      <c r="C78" s="1"/>
      <c r="D78" s="215"/>
      <c r="E78" s="215"/>
    </row>
    <row r="79" spans="2:7">
      <c r="B79" s="1"/>
      <c r="C79" s="1"/>
      <c r="D79" s="215"/>
      <c r="E79" s="215"/>
    </row>
    <row r="80" spans="2:7">
      <c r="B80" s="1"/>
      <c r="C80" s="1"/>
      <c r="D80" s="215"/>
      <c r="E80" s="215"/>
    </row>
    <row r="81" spans="2:5">
      <c r="B81" s="1"/>
      <c r="C81" s="1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&amp;C&amp;"Calibri"&amp;10&amp;K000000Confidential&amp;1#</oddHeader>
  </headerFooter>
  <customProperties>
    <customPr name="_pios_id" r:id="rId2"/>
  </customPropertie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22"/>
  <dimension ref="A1:L81"/>
  <sheetViews>
    <sheetView zoomScale="75" zoomScaleNormal="75" workbookViewId="0">
      <selection activeCell="H24" sqref="H24"/>
    </sheetView>
  </sheetViews>
  <sheetFormatPr defaultRowHeight="12.75"/>
  <cols>
    <col min="1" max="1" width="9.140625" style="18"/>
    <col min="2" max="2" width="4.140625" style="18" bestFit="1" customWidth="1"/>
    <col min="3" max="3" width="77.7109375" style="18" customWidth="1"/>
    <col min="4" max="4" width="17" style="96" bestFit="1" customWidth="1"/>
    <col min="5" max="5" width="16.425781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8.5703125" style="186" bestFit="1" customWidth="1"/>
    <col min="11" max="11" width="7" style="186" bestFit="1" customWidth="1"/>
    <col min="12" max="12" width="12.42578125" bestFit="1" customWidth="1"/>
  </cols>
  <sheetData>
    <row r="1" spans="2:12">
      <c r="B1" s="1"/>
      <c r="C1" s="1"/>
      <c r="D1" s="215"/>
      <c r="E1" s="215"/>
    </row>
    <row r="2" spans="2:12" ht="15.75">
      <c r="B2" s="414" t="s">
        <v>0</v>
      </c>
      <c r="C2" s="414"/>
      <c r="D2" s="414"/>
      <c r="E2" s="414"/>
      <c r="L2" s="57"/>
    </row>
    <row r="3" spans="2:12" ht="15.75">
      <c r="B3" s="414" t="str">
        <f>'Fundusz Gwarantowany'!$B$3</f>
        <v>SPORZĄDZONE NA DZIEŃ 30-06-2026</v>
      </c>
      <c r="C3" s="414"/>
      <c r="D3" s="414"/>
      <c r="E3" s="414"/>
    </row>
    <row r="4" spans="2:12" ht="15">
      <c r="B4" s="61"/>
      <c r="C4" s="61"/>
      <c r="D4" s="216"/>
      <c r="E4" s="216"/>
    </row>
    <row r="5" spans="2:12" ht="14.25">
      <c r="B5" s="415" t="s">
        <v>1</v>
      </c>
      <c r="C5" s="415"/>
      <c r="D5" s="415"/>
      <c r="E5" s="415"/>
    </row>
    <row r="6" spans="2:12" ht="14.25">
      <c r="B6" s="416" t="s">
        <v>68</v>
      </c>
      <c r="C6" s="416"/>
      <c r="D6" s="416"/>
      <c r="E6" s="416"/>
    </row>
    <row r="7" spans="2:12" ht="14.25">
      <c r="B7" s="63"/>
      <c r="C7" s="63"/>
      <c r="D7" s="217"/>
      <c r="E7" s="217"/>
    </row>
    <row r="8" spans="2:12" ht="13.5">
      <c r="B8" s="408" t="s">
        <v>18</v>
      </c>
      <c r="C8" s="409"/>
      <c r="D8" s="409"/>
      <c r="E8" s="409"/>
    </row>
    <row r="9" spans="2:12" ht="16.5" thickBot="1">
      <c r="B9" s="410" t="s">
        <v>99</v>
      </c>
      <c r="C9" s="410"/>
      <c r="D9" s="410"/>
      <c r="E9" s="410"/>
    </row>
    <row r="10" spans="2:12" ht="13.5" thickBot="1">
      <c r="B10" s="62"/>
      <c r="C10" s="58" t="s">
        <v>2</v>
      </c>
      <c r="D10" s="298" t="str">
        <f>'Fundusz Gwarantowany'!$D$10</f>
        <v>30-06-2025</v>
      </c>
      <c r="E10" s="219" t="str">
        <f>'Fundusz Gwarantowany'!$E$10</f>
        <v>30-06-2026</v>
      </c>
      <c r="G10" s="187"/>
    </row>
    <row r="11" spans="2:12">
      <c r="B11" s="64" t="s">
        <v>3</v>
      </c>
      <c r="C11" s="20" t="s">
        <v>105</v>
      </c>
      <c r="D11" s="280">
        <v>10120621.880000001</v>
      </c>
      <c r="E11" s="221">
        <f>SUM(E12:E14,E16)</f>
        <v>10104773.470000001</v>
      </c>
    </row>
    <row r="12" spans="2:12">
      <c r="B12" s="97" t="s">
        <v>4</v>
      </c>
      <c r="C12" s="124" t="s">
        <v>5</v>
      </c>
      <c r="D12" s="281">
        <v>10120621.880000001</v>
      </c>
      <c r="E12" s="282">
        <v>10104773.470000001</v>
      </c>
      <c r="G12" s="187"/>
    </row>
    <row r="13" spans="2:12">
      <c r="B13" s="97" t="s">
        <v>6</v>
      </c>
      <c r="C13" s="124" t="s">
        <v>7</v>
      </c>
      <c r="D13" s="281">
        <v>0</v>
      </c>
      <c r="E13" s="282">
        <v>0</v>
      </c>
    </row>
    <row r="14" spans="2:12">
      <c r="B14" s="97" t="s">
        <v>8</v>
      </c>
      <c r="C14" s="124" t="s">
        <v>10</v>
      </c>
      <c r="D14" s="281">
        <v>0</v>
      </c>
      <c r="E14" s="282">
        <v>0</v>
      </c>
    </row>
    <row r="15" spans="2:12">
      <c r="B15" s="97" t="s">
        <v>102</v>
      </c>
      <c r="C15" s="124" t="s">
        <v>11</v>
      </c>
      <c r="D15" s="281">
        <v>0</v>
      </c>
      <c r="E15" s="282">
        <f>E14</f>
        <v>0</v>
      </c>
    </row>
    <row r="16" spans="2:12">
      <c r="B16" s="100" t="s">
        <v>103</v>
      </c>
      <c r="C16" s="125" t="s">
        <v>12</v>
      </c>
      <c r="D16" s="283">
        <v>0</v>
      </c>
      <c r="E16" s="284">
        <v>0</v>
      </c>
    </row>
    <row r="17" spans="2:11">
      <c r="B17" s="6" t="s">
        <v>13</v>
      </c>
      <c r="C17" s="117" t="s">
        <v>65</v>
      </c>
      <c r="D17" s="285">
        <v>78072.66</v>
      </c>
      <c r="E17" s="286">
        <f>SUM(E18:E20)</f>
        <v>21085.360000000001</v>
      </c>
      <c r="H17" s="188"/>
    </row>
    <row r="18" spans="2:11">
      <c r="B18" s="97" t="s">
        <v>4</v>
      </c>
      <c r="C18" s="124" t="s">
        <v>11</v>
      </c>
      <c r="D18" s="283">
        <v>78072.66</v>
      </c>
      <c r="E18" s="284">
        <v>21085.360000000001</v>
      </c>
      <c r="H18" s="200"/>
    </row>
    <row r="19" spans="2:11">
      <c r="B19" s="97" t="s">
        <v>6</v>
      </c>
      <c r="C19" s="124" t="s">
        <v>104</v>
      </c>
      <c r="D19" s="281">
        <v>0</v>
      </c>
      <c r="E19" s="282">
        <v>0</v>
      </c>
    </row>
    <row r="20" spans="2:11" ht="13.5" thickBot="1">
      <c r="B20" s="102" t="s">
        <v>8</v>
      </c>
      <c r="C20" s="103" t="s">
        <v>14</v>
      </c>
      <c r="D20" s="287">
        <v>0</v>
      </c>
      <c r="E20" s="288">
        <v>0</v>
      </c>
    </row>
    <row r="21" spans="2:11" ht="13.5" thickBot="1">
      <c r="B21" s="427" t="s">
        <v>106</v>
      </c>
      <c r="C21" s="428"/>
      <c r="D21" s="289">
        <v>10042549.220000001</v>
      </c>
      <c r="E21" s="246">
        <f>E11-E17</f>
        <v>10083688.110000001</v>
      </c>
      <c r="F21" s="59"/>
      <c r="G21" s="190"/>
      <c r="H21" s="191"/>
      <c r="J21" s="192"/>
      <c r="K21" s="191"/>
    </row>
    <row r="22" spans="2:11">
      <c r="B22" s="2"/>
      <c r="C22" s="5"/>
      <c r="D22" s="232"/>
      <c r="E22" s="232"/>
      <c r="G22" s="190"/>
      <c r="H22" s="210"/>
    </row>
    <row r="23" spans="2:11" ht="13.5">
      <c r="B23" s="408" t="s">
        <v>100</v>
      </c>
      <c r="C23" s="419"/>
      <c r="D23" s="419"/>
      <c r="E23" s="419"/>
      <c r="G23" s="187"/>
    </row>
    <row r="24" spans="2:11" ht="14.25" thickBot="1">
      <c r="B24" s="410" t="s">
        <v>101</v>
      </c>
      <c r="C24" s="420"/>
      <c r="D24" s="420"/>
      <c r="E24" s="420"/>
    </row>
    <row r="25" spans="2:11" ht="13.5" thickBot="1">
      <c r="B25" s="62"/>
      <c r="C25" s="104" t="s">
        <v>2</v>
      </c>
      <c r="D25" s="218" t="str">
        <f>'Fundusz Gwarantowany'!$D$25</f>
        <v>30-06-2025</v>
      </c>
      <c r="E25" s="219" t="str">
        <f>'Fundusz Gwarantowany'!$E$25</f>
        <v>30-06-2026</v>
      </c>
      <c r="G25" s="187"/>
    </row>
    <row r="26" spans="2:11">
      <c r="B26" s="67" t="s">
        <v>15</v>
      </c>
      <c r="C26" s="68" t="s">
        <v>16</v>
      </c>
      <c r="D26" s="234">
        <v>10001326.959999999</v>
      </c>
      <c r="E26" s="235">
        <v>10103304.93</v>
      </c>
    </row>
    <row r="27" spans="2:11">
      <c r="B27" s="6" t="s">
        <v>17</v>
      </c>
      <c r="C27" s="7" t="s">
        <v>107</v>
      </c>
      <c r="D27" s="236">
        <v>-392115.17</v>
      </c>
      <c r="E27" s="237">
        <v>-183718.03</v>
      </c>
      <c r="F27" s="57"/>
      <c r="G27" s="193"/>
      <c r="H27" s="193"/>
      <c r="I27" s="187"/>
      <c r="J27" s="194"/>
    </row>
    <row r="28" spans="2:11">
      <c r="B28" s="6" t="s">
        <v>18</v>
      </c>
      <c r="C28" s="7" t="s">
        <v>19</v>
      </c>
      <c r="D28" s="236">
        <v>585.9</v>
      </c>
      <c r="E28" s="238">
        <v>92937.8</v>
      </c>
      <c r="F28" s="57"/>
      <c r="G28" s="193"/>
      <c r="H28" s="193"/>
      <c r="I28" s="187"/>
      <c r="J28" s="194"/>
    </row>
    <row r="29" spans="2:11">
      <c r="B29" s="105" t="s">
        <v>4</v>
      </c>
      <c r="C29" s="98" t="s">
        <v>20</v>
      </c>
      <c r="D29" s="239">
        <v>585.9</v>
      </c>
      <c r="E29" s="240">
        <v>737.53</v>
      </c>
      <c r="F29" s="57"/>
      <c r="G29" s="193"/>
      <c r="H29" s="193"/>
      <c r="I29" s="187"/>
      <c r="J29" s="194"/>
    </row>
    <row r="30" spans="2:11">
      <c r="B30" s="105" t="s">
        <v>6</v>
      </c>
      <c r="C30" s="98" t="s">
        <v>21</v>
      </c>
      <c r="D30" s="239">
        <v>0</v>
      </c>
      <c r="E30" s="240">
        <v>0</v>
      </c>
      <c r="F30" s="57"/>
      <c r="G30" s="193"/>
      <c r="H30" s="193"/>
      <c r="I30" s="187"/>
      <c r="J30" s="194"/>
    </row>
    <row r="31" spans="2:11">
      <c r="B31" s="105" t="s">
        <v>8</v>
      </c>
      <c r="C31" s="98" t="s">
        <v>22</v>
      </c>
      <c r="D31" s="239">
        <v>0</v>
      </c>
      <c r="E31" s="240">
        <v>92200.27</v>
      </c>
      <c r="F31" s="57"/>
      <c r="G31" s="193"/>
      <c r="H31" s="193"/>
      <c r="I31" s="187"/>
      <c r="J31" s="194"/>
    </row>
    <row r="32" spans="2:11">
      <c r="B32" s="65" t="s">
        <v>23</v>
      </c>
      <c r="C32" s="8" t="s">
        <v>24</v>
      </c>
      <c r="D32" s="236">
        <v>392701.07</v>
      </c>
      <c r="E32" s="238">
        <v>276655.83</v>
      </c>
      <c r="F32" s="57"/>
      <c r="G32" s="193"/>
      <c r="H32" s="193"/>
      <c r="I32" s="187"/>
      <c r="J32" s="194"/>
    </row>
    <row r="33" spans="2:10">
      <c r="B33" s="105" t="s">
        <v>4</v>
      </c>
      <c r="C33" s="98" t="s">
        <v>25</v>
      </c>
      <c r="D33" s="239">
        <v>295378.06</v>
      </c>
      <c r="E33" s="240">
        <v>229302.51</v>
      </c>
      <c r="F33" s="57"/>
      <c r="G33" s="193"/>
      <c r="H33" s="193"/>
      <c r="I33" s="187"/>
      <c r="J33" s="194"/>
    </row>
    <row r="34" spans="2:10">
      <c r="B34" s="105" t="s">
        <v>6</v>
      </c>
      <c r="C34" s="98" t="s">
        <v>26</v>
      </c>
      <c r="D34" s="239">
        <v>73333.240000000005</v>
      </c>
      <c r="E34" s="240">
        <v>31886.69</v>
      </c>
      <c r="F34" s="57"/>
      <c r="G34" s="193"/>
      <c r="H34" s="193"/>
      <c r="I34" s="187"/>
      <c r="J34" s="194"/>
    </row>
    <row r="35" spans="2:10">
      <c r="B35" s="105" t="s">
        <v>8</v>
      </c>
      <c r="C35" s="98" t="s">
        <v>27</v>
      </c>
      <c r="D35" s="239">
        <v>14541.98</v>
      </c>
      <c r="E35" s="240">
        <v>15466.63</v>
      </c>
      <c r="F35" s="57"/>
      <c r="G35" s="193"/>
      <c r="H35" s="193"/>
      <c r="I35" s="187"/>
      <c r="J35" s="194"/>
    </row>
    <row r="36" spans="2:10">
      <c r="B36" s="105" t="s">
        <v>9</v>
      </c>
      <c r="C36" s="98" t="s">
        <v>28</v>
      </c>
      <c r="D36" s="239">
        <v>0</v>
      </c>
      <c r="E36" s="240">
        <v>0</v>
      </c>
      <c r="F36" s="57"/>
      <c r="G36" s="193"/>
      <c r="H36" s="193"/>
      <c r="I36" s="187"/>
      <c r="J36" s="194"/>
    </row>
    <row r="37" spans="2:10" ht="25.5">
      <c r="B37" s="105" t="s">
        <v>29</v>
      </c>
      <c r="C37" s="98" t="s">
        <v>30</v>
      </c>
      <c r="D37" s="239">
        <v>0</v>
      </c>
      <c r="E37" s="240">
        <v>0</v>
      </c>
      <c r="F37" s="57"/>
      <c r="G37" s="193"/>
      <c r="H37" s="193"/>
      <c r="I37" s="187"/>
      <c r="J37" s="194"/>
    </row>
    <row r="38" spans="2:10">
      <c r="B38" s="105" t="s">
        <v>31</v>
      </c>
      <c r="C38" s="98" t="s">
        <v>32</v>
      </c>
      <c r="D38" s="239">
        <v>0</v>
      </c>
      <c r="E38" s="240">
        <v>0</v>
      </c>
      <c r="F38" s="57"/>
      <c r="G38" s="193"/>
      <c r="H38" s="193"/>
      <c r="I38" s="187"/>
      <c r="J38" s="194"/>
    </row>
    <row r="39" spans="2:10">
      <c r="B39" s="106" t="s">
        <v>33</v>
      </c>
      <c r="C39" s="107" t="s">
        <v>34</v>
      </c>
      <c r="D39" s="241">
        <v>9447.7899999999991</v>
      </c>
      <c r="E39" s="242">
        <v>0</v>
      </c>
      <c r="F39" s="57"/>
      <c r="G39" s="189"/>
      <c r="H39" s="193"/>
      <c r="I39" s="187"/>
      <c r="J39" s="194"/>
    </row>
    <row r="40" spans="2:10" ht="13.5" thickBot="1">
      <c r="B40" s="69" t="s">
        <v>35</v>
      </c>
      <c r="C40" s="70" t="s">
        <v>36</v>
      </c>
      <c r="D40" s="243">
        <v>433337.43</v>
      </c>
      <c r="E40" s="244">
        <v>164101.21</v>
      </c>
    </row>
    <row r="41" spans="2:10" ht="13.5" thickBot="1">
      <c r="B41" s="71" t="s">
        <v>37</v>
      </c>
      <c r="C41" s="72" t="s">
        <v>38</v>
      </c>
      <c r="D41" s="245">
        <v>10042549.219999999</v>
      </c>
      <c r="E41" s="246">
        <f>SUM(E26,E27,E40)</f>
        <v>10083688.110000001</v>
      </c>
      <c r="F41" s="59"/>
      <c r="G41" s="187"/>
      <c r="H41" s="187"/>
      <c r="I41" s="187"/>
      <c r="J41" s="187"/>
    </row>
    <row r="42" spans="2:10">
      <c r="B42" s="66"/>
      <c r="C42" s="66"/>
      <c r="D42" s="247"/>
      <c r="E42" s="247"/>
      <c r="F42" s="59"/>
      <c r="G42" s="188"/>
    </row>
    <row r="43" spans="2:10" ht="13.5">
      <c r="B43" s="408" t="s">
        <v>60</v>
      </c>
      <c r="C43" s="421"/>
      <c r="D43" s="421"/>
      <c r="E43" s="421"/>
      <c r="G43"/>
    </row>
    <row r="44" spans="2:10" ht="14.25" thickBot="1">
      <c r="B44" s="410" t="s">
        <v>117</v>
      </c>
      <c r="C44" s="422"/>
      <c r="D44" s="422"/>
      <c r="E44" s="422"/>
      <c r="G44"/>
    </row>
    <row r="45" spans="2:10" ht="13.5" thickBot="1">
      <c r="B45" s="62"/>
      <c r="C45" s="1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0" t="s">
        <v>18</v>
      </c>
      <c r="C46" s="20" t="s">
        <v>108</v>
      </c>
      <c r="D46" s="248"/>
      <c r="E46" s="249"/>
      <c r="G46" s="187"/>
    </row>
    <row r="47" spans="2:10">
      <c r="B47" s="108" t="s">
        <v>4</v>
      </c>
      <c r="C47" s="98" t="s">
        <v>40</v>
      </c>
      <c r="D47" s="250">
        <v>725550.10800000001</v>
      </c>
      <c r="E47" s="251">
        <v>680238.3358</v>
      </c>
      <c r="G47" s="187"/>
    </row>
    <row r="48" spans="2:10">
      <c r="B48" s="109" t="s">
        <v>6</v>
      </c>
      <c r="C48" s="107" t="s">
        <v>41</v>
      </c>
      <c r="D48" s="250">
        <v>697817.1263</v>
      </c>
      <c r="E48" s="252">
        <v>667941.56409999996</v>
      </c>
      <c r="G48" s="196"/>
      <c r="I48" s="196"/>
    </row>
    <row r="49" spans="2:7">
      <c r="B49" s="86" t="s">
        <v>23</v>
      </c>
      <c r="C49" s="88" t="s">
        <v>109</v>
      </c>
      <c r="D49" s="253"/>
      <c r="E49" s="254"/>
    </row>
    <row r="50" spans="2:7">
      <c r="B50" s="108" t="s">
        <v>4</v>
      </c>
      <c r="C50" s="98" t="s">
        <v>40</v>
      </c>
      <c r="D50" s="250">
        <v>13.7845</v>
      </c>
      <c r="E50" s="255">
        <v>14.852600000000001</v>
      </c>
    </row>
    <row r="51" spans="2:7">
      <c r="B51" s="108" t="s">
        <v>6</v>
      </c>
      <c r="C51" s="98" t="s">
        <v>110</v>
      </c>
      <c r="D51" s="250">
        <v>13.753500000000001</v>
      </c>
      <c r="E51" s="255">
        <v>14.641300000000001</v>
      </c>
    </row>
    <row r="52" spans="2:7">
      <c r="B52" s="108" t="s">
        <v>8</v>
      </c>
      <c r="C52" s="98" t="s">
        <v>111</v>
      </c>
      <c r="D52" s="250">
        <v>14.3918</v>
      </c>
      <c r="E52" s="255">
        <v>15.122200000000001</v>
      </c>
    </row>
    <row r="53" spans="2:7" ht="13.5" thickBot="1">
      <c r="B53" s="110" t="s">
        <v>9</v>
      </c>
      <c r="C53" s="111" t="s">
        <v>41</v>
      </c>
      <c r="D53" s="256">
        <v>14.391400000000001</v>
      </c>
      <c r="E53" s="257">
        <v>15.0967</v>
      </c>
    </row>
    <row r="54" spans="2:7">
      <c r="B54" s="80"/>
      <c r="C54" s="81"/>
      <c r="D54" s="258"/>
      <c r="E54" s="258"/>
    </row>
    <row r="55" spans="2:7" ht="13.5">
      <c r="B55" s="408" t="s">
        <v>62</v>
      </c>
      <c r="C55" s="409"/>
      <c r="D55" s="409"/>
      <c r="E55" s="409"/>
    </row>
    <row r="56" spans="2:7" ht="14.25" thickBot="1">
      <c r="B56" s="410" t="s">
        <v>112</v>
      </c>
      <c r="C56" s="411"/>
      <c r="D56" s="411"/>
      <c r="E56" s="411"/>
    </row>
    <row r="57" spans="2:7" ht="34.5" thickBot="1">
      <c r="B57" s="423" t="s">
        <v>42</v>
      </c>
      <c r="C57" s="424"/>
      <c r="D57" s="290" t="s">
        <v>118</v>
      </c>
      <c r="E57" s="291" t="s">
        <v>113</v>
      </c>
    </row>
    <row r="58" spans="2:7">
      <c r="B58" s="14" t="s">
        <v>18</v>
      </c>
      <c r="C58" s="89" t="s">
        <v>43</v>
      </c>
      <c r="D58" s="261">
        <f>D64</f>
        <v>10104773.470000001</v>
      </c>
      <c r="E58" s="262">
        <f>D58/E21</f>
        <v>1.0020910365106481</v>
      </c>
    </row>
    <row r="59" spans="2:7" ht="25.5">
      <c r="B59" s="109" t="s">
        <v>4</v>
      </c>
      <c r="C59" s="107" t="s">
        <v>44</v>
      </c>
      <c r="D59" s="263">
        <v>0</v>
      </c>
      <c r="E59" s="264">
        <v>0</v>
      </c>
    </row>
    <row r="60" spans="2:7" ht="25.5">
      <c r="B60" s="108" t="s">
        <v>6</v>
      </c>
      <c r="C60" s="98" t="s">
        <v>45</v>
      </c>
      <c r="D60" s="265">
        <v>0</v>
      </c>
      <c r="E60" s="266">
        <v>0</v>
      </c>
    </row>
    <row r="61" spans="2:7">
      <c r="B61" s="108" t="s">
        <v>8</v>
      </c>
      <c r="C61" s="98" t="s">
        <v>46</v>
      </c>
      <c r="D61" s="265">
        <v>0</v>
      </c>
      <c r="E61" s="266">
        <v>0</v>
      </c>
    </row>
    <row r="62" spans="2:7">
      <c r="B62" s="108" t="s">
        <v>9</v>
      </c>
      <c r="C62" s="98" t="s">
        <v>47</v>
      </c>
      <c r="D62" s="265">
        <v>0</v>
      </c>
      <c r="E62" s="266">
        <v>0</v>
      </c>
    </row>
    <row r="63" spans="2:7">
      <c r="B63" s="108" t="s">
        <v>29</v>
      </c>
      <c r="C63" s="98" t="s">
        <v>48</v>
      </c>
      <c r="D63" s="265">
        <v>0</v>
      </c>
      <c r="E63" s="266">
        <v>0</v>
      </c>
    </row>
    <row r="64" spans="2:7">
      <c r="B64" s="109" t="s">
        <v>31</v>
      </c>
      <c r="C64" s="107" t="s">
        <v>49</v>
      </c>
      <c r="D64" s="263">
        <f>E12</f>
        <v>10104773.470000001</v>
      </c>
      <c r="E64" s="264">
        <f>D64/E21</f>
        <v>1.0020910365106481</v>
      </c>
      <c r="G64" s="187"/>
    </row>
    <row r="65" spans="2:5">
      <c r="B65" s="109" t="s">
        <v>33</v>
      </c>
      <c r="C65" s="107" t="s">
        <v>114</v>
      </c>
      <c r="D65" s="263">
        <v>0</v>
      </c>
      <c r="E65" s="264">
        <v>0</v>
      </c>
    </row>
    <row r="66" spans="2:5">
      <c r="B66" s="109" t="s">
        <v>50</v>
      </c>
      <c r="C66" s="107" t="s">
        <v>51</v>
      </c>
      <c r="D66" s="263">
        <v>0</v>
      </c>
      <c r="E66" s="264">
        <v>0</v>
      </c>
    </row>
    <row r="67" spans="2:5">
      <c r="B67" s="108" t="s">
        <v>52</v>
      </c>
      <c r="C67" s="98" t="s">
        <v>53</v>
      </c>
      <c r="D67" s="265">
        <v>0</v>
      </c>
      <c r="E67" s="266">
        <v>0</v>
      </c>
    </row>
    <row r="68" spans="2:5">
      <c r="B68" s="108" t="s">
        <v>54</v>
      </c>
      <c r="C68" s="98" t="s">
        <v>55</v>
      </c>
      <c r="D68" s="265">
        <v>0</v>
      </c>
      <c r="E68" s="266">
        <v>0</v>
      </c>
    </row>
    <row r="69" spans="2:5">
      <c r="B69" s="108" t="s">
        <v>56</v>
      </c>
      <c r="C69" s="98" t="s">
        <v>57</v>
      </c>
      <c r="D69" s="294">
        <v>0</v>
      </c>
      <c r="E69" s="266">
        <v>0</v>
      </c>
    </row>
    <row r="70" spans="2:5">
      <c r="B70" s="123" t="s">
        <v>58</v>
      </c>
      <c r="C70" s="122" t="s">
        <v>59</v>
      </c>
      <c r="D70" s="268">
        <v>0</v>
      </c>
      <c r="E70" s="269">
        <v>0</v>
      </c>
    </row>
    <row r="71" spans="2:5">
      <c r="B71" s="92" t="s">
        <v>23</v>
      </c>
      <c r="C71" s="8" t="s">
        <v>61</v>
      </c>
      <c r="D71" s="270">
        <f>E13</f>
        <v>0</v>
      </c>
      <c r="E71" s="271">
        <f>D71/E21</f>
        <v>0</v>
      </c>
    </row>
    <row r="72" spans="2:5">
      <c r="B72" s="93" t="s">
        <v>60</v>
      </c>
      <c r="C72" s="85" t="s">
        <v>63</v>
      </c>
      <c r="D72" s="272">
        <f>E14</f>
        <v>0</v>
      </c>
      <c r="E72" s="273">
        <v>0</v>
      </c>
    </row>
    <row r="73" spans="2:5">
      <c r="B73" s="94" t="s">
        <v>62</v>
      </c>
      <c r="C73" s="17" t="s">
        <v>65</v>
      </c>
      <c r="D73" s="274">
        <f>E17</f>
        <v>21085.360000000001</v>
      </c>
      <c r="E73" s="275">
        <f>D73/E21</f>
        <v>2.0910365106482846E-3</v>
      </c>
    </row>
    <row r="74" spans="2:5">
      <c r="B74" s="92" t="s">
        <v>64</v>
      </c>
      <c r="C74" s="8" t="s">
        <v>66</v>
      </c>
      <c r="D74" s="270">
        <f>D58+D71+D72-D73</f>
        <v>10083688.110000001</v>
      </c>
      <c r="E74" s="271">
        <f>E58+E71+E72-E73</f>
        <v>0.99999999999999989</v>
      </c>
    </row>
    <row r="75" spans="2:5">
      <c r="B75" s="108" t="s">
        <v>4</v>
      </c>
      <c r="C75" s="98" t="s">
        <v>67</v>
      </c>
      <c r="D75" s="265">
        <f>D74</f>
        <v>10083688.110000001</v>
      </c>
      <c r="E75" s="266">
        <f>E74</f>
        <v>0.99999999999999989</v>
      </c>
    </row>
    <row r="76" spans="2:5">
      <c r="B76" s="108" t="s">
        <v>6</v>
      </c>
      <c r="C76" s="98" t="s">
        <v>115</v>
      </c>
      <c r="D76" s="265">
        <v>0</v>
      </c>
      <c r="E76" s="266">
        <v>0</v>
      </c>
    </row>
    <row r="77" spans="2:5" ht="13.5" thickBot="1">
      <c r="B77" s="110" t="s">
        <v>8</v>
      </c>
      <c r="C77" s="111" t="s">
        <v>116</v>
      </c>
      <c r="D77" s="276">
        <v>0</v>
      </c>
      <c r="E77" s="277">
        <v>0</v>
      </c>
    </row>
    <row r="78" spans="2:5">
      <c r="B78" s="1"/>
      <c r="C78" s="1"/>
      <c r="D78" s="215"/>
      <c r="E78" s="215"/>
    </row>
    <row r="79" spans="2:5">
      <c r="B79" s="1"/>
      <c r="C79" s="1"/>
      <c r="D79" s="215"/>
      <c r="E79" s="215"/>
    </row>
    <row r="80" spans="2:5">
      <c r="B80" s="1"/>
      <c r="C80" s="1"/>
      <c r="D80" s="215"/>
      <c r="E80" s="215"/>
    </row>
    <row r="81" spans="2:5">
      <c r="B81" s="1"/>
      <c r="C81" s="1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&amp;C&amp;"Calibri"&amp;10&amp;K000000Confidential&amp;1#</oddHeader>
  </headerFooter>
  <customProperties>
    <customPr name="_pios_id" r:id="rId2"/>
  </customPropertie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Arkusz23"/>
  <dimension ref="A1:L81"/>
  <sheetViews>
    <sheetView zoomScale="75" zoomScaleNormal="75" workbookViewId="0">
      <selection activeCell="K32" sqref="K32"/>
    </sheetView>
  </sheetViews>
  <sheetFormatPr defaultRowHeight="12.75"/>
  <cols>
    <col min="1" max="1" width="9.140625" style="18"/>
    <col min="2" max="2" width="4.42578125" style="18" bestFit="1" customWidth="1"/>
    <col min="3" max="3" width="77.7109375" style="18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9.140625" style="186" bestFit="1" customWidth="1"/>
    <col min="11" max="11" width="7.42578125" style="186" bestFit="1" customWidth="1"/>
    <col min="12" max="12" width="12.42578125" bestFit="1" customWidth="1"/>
  </cols>
  <sheetData>
    <row r="1" spans="2:12">
      <c r="B1" s="1"/>
      <c r="C1" s="1"/>
      <c r="D1" s="215"/>
      <c r="E1" s="215"/>
    </row>
    <row r="2" spans="2:12" ht="15.75">
      <c r="B2" s="414" t="s">
        <v>0</v>
      </c>
      <c r="C2" s="414"/>
      <c r="D2" s="414"/>
      <c r="E2" s="414"/>
      <c r="L2" s="57"/>
    </row>
    <row r="3" spans="2:12" ht="15.75">
      <c r="B3" s="414" t="str">
        <f>'Fundusz Gwarantowany'!$B$3</f>
        <v>SPORZĄDZONE NA DZIEŃ 30-06-2026</v>
      </c>
      <c r="C3" s="414"/>
      <c r="D3" s="414"/>
      <c r="E3" s="414"/>
    </row>
    <row r="4" spans="2:12" ht="15">
      <c r="B4" s="61"/>
      <c r="C4" s="61"/>
      <c r="D4" s="216"/>
      <c r="E4" s="216"/>
    </row>
    <row r="5" spans="2:12" ht="14.25">
      <c r="B5" s="415" t="s">
        <v>1</v>
      </c>
      <c r="C5" s="415"/>
      <c r="D5" s="415"/>
      <c r="E5" s="415"/>
    </row>
    <row r="6" spans="2:12" ht="14.25">
      <c r="B6" s="416" t="s">
        <v>69</v>
      </c>
      <c r="C6" s="416"/>
      <c r="D6" s="416"/>
      <c r="E6" s="416"/>
    </row>
    <row r="7" spans="2:12" ht="14.25">
      <c r="B7" s="63"/>
      <c r="C7" s="63"/>
      <c r="D7" s="217"/>
      <c r="E7" s="217"/>
    </row>
    <row r="8" spans="2:12" ht="13.5">
      <c r="B8" s="408" t="s">
        <v>18</v>
      </c>
      <c r="C8" s="409"/>
      <c r="D8" s="409"/>
      <c r="E8" s="409"/>
    </row>
    <row r="9" spans="2:12" ht="16.5" thickBot="1">
      <c r="B9" s="410" t="s">
        <v>99</v>
      </c>
      <c r="C9" s="410"/>
      <c r="D9" s="410"/>
      <c r="E9" s="410"/>
    </row>
    <row r="10" spans="2:12" ht="13.5" thickBot="1">
      <c r="B10" s="62"/>
      <c r="C10" s="58" t="s">
        <v>2</v>
      </c>
      <c r="D10" s="298" t="str">
        <f>'Fundusz Gwarantowany'!$D$10</f>
        <v>30-06-2025</v>
      </c>
      <c r="E10" s="219" t="str">
        <f>'Fundusz Gwarantowany'!$E$10</f>
        <v>30-06-2026</v>
      </c>
      <c r="G10" s="187"/>
    </row>
    <row r="11" spans="2:12">
      <c r="B11" s="64" t="s">
        <v>3</v>
      </c>
      <c r="C11" s="20" t="s">
        <v>105</v>
      </c>
      <c r="D11" s="280">
        <v>87184799.010000005</v>
      </c>
      <c r="E11" s="221">
        <f>SUM(E12:E14,E16)</f>
        <v>89259176.310000002</v>
      </c>
    </row>
    <row r="12" spans="2:12">
      <c r="B12" s="97" t="s">
        <v>4</v>
      </c>
      <c r="C12" s="124" t="s">
        <v>5</v>
      </c>
      <c r="D12" s="281">
        <v>87184799.010000005</v>
      </c>
      <c r="E12" s="282">
        <v>89259176.310000002</v>
      </c>
      <c r="G12" s="187"/>
    </row>
    <row r="13" spans="2:12">
      <c r="B13" s="97" t="s">
        <v>6</v>
      </c>
      <c r="C13" s="124" t="s">
        <v>7</v>
      </c>
      <c r="D13" s="281">
        <v>0</v>
      </c>
      <c r="E13" s="282">
        <v>0</v>
      </c>
    </row>
    <row r="14" spans="2:12">
      <c r="B14" s="97" t="s">
        <v>8</v>
      </c>
      <c r="C14" s="124" t="s">
        <v>10</v>
      </c>
      <c r="D14" s="281">
        <v>0</v>
      </c>
      <c r="E14" s="282">
        <v>0</v>
      </c>
    </row>
    <row r="15" spans="2:12">
      <c r="B15" s="97" t="s">
        <v>102</v>
      </c>
      <c r="C15" s="124" t="s">
        <v>11</v>
      </c>
      <c r="D15" s="281">
        <v>0</v>
      </c>
      <c r="E15" s="282">
        <f>E14</f>
        <v>0</v>
      </c>
    </row>
    <row r="16" spans="2:12">
      <c r="B16" s="100" t="s">
        <v>103</v>
      </c>
      <c r="C16" s="125" t="s">
        <v>12</v>
      </c>
      <c r="D16" s="283">
        <v>0</v>
      </c>
      <c r="E16" s="284">
        <v>0</v>
      </c>
    </row>
    <row r="17" spans="2:11">
      <c r="B17" s="6" t="s">
        <v>13</v>
      </c>
      <c r="C17" s="117" t="s">
        <v>65</v>
      </c>
      <c r="D17" s="285">
        <v>334190.69</v>
      </c>
      <c r="E17" s="286">
        <f>SUM(E18:E20)</f>
        <v>331000.36</v>
      </c>
    </row>
    <row r="18" spans="2:11">
      <c r="B18" s="97" t="s">
        <v>4</v>
      </c>
      <c r="C18" s="124" t="s">
        <v>11</v>
      </c>
      <c r="D18" s="283">
        <v>334190.69</v>
      </c>
      <c r="E18" s="284">
        <v>331000.36</v>
      </c>
    </row>
    <row r="19" spans="2:11">
      <c r="B19" s="97" t="s">
        <v>6</v>
      </c>
      <c r="C19" s="124" t="s">
        <v>104</v>
      </c>
      <c r="D19" s="281">
        <v>0</v>
      </c>
      <c r="E19" s="282">
        <v>0</v>
      </c>
    </row>
    <row r="20" spans="2:11" ht="13.5" thickBot="1">
      <c r="B20" s="102" t="s">
        <v>8</v>
      </c>
      <c r="C20" s="103" t="s">
        <v>14</v>
      </c>
      <c r="D20" s="287">
        <v>0</v>
      </c>
      <c r="E20" s="288">
        <v>0</v>
      </c>
    </row>
    <row r="21" spans="2:11" ht="13.5" thickBot="1">
      <c r="B21" s="427" t="s">
        <v>106</v>
      </c>
      <c r="C21" s="428"/>
      <c r="D21" s="289">
        <v>86850608.320000008</v>
      </c>
      <c r="E21" s="246">
        <f>E11-E17</f>
        <v>88928175.950000003</v>
      </c>
      <c r="F21" s="59"/>
      <c r="G21" s="190"/>
      <c r="H21" s="191"/>
      <c r="J21" s="192"/>
      <c r="K21" s="191"/>
    </row>
    <row r="22" spans="2:11">
      <c r="B22" s="2"/>
      <c r="C22" s="5"/>
      <c r="D22" s="232"/>
      <c r="E22" s="233"/>
      <c r="G22" s="190"/>
      <c r="H22" s="210"/>
    </row>
    <row r="23" spans="2:11" ht="13.5">
      <c r="B23" s="408" t="s">
        <v>100</v>
      </c>
      <c r="C23" s="419"/>
      <c r="D23" s="419"/>
      <c r="E23" s="419"/>
      <c r="G23" s="187"/>
    </row>
    <row r="24" spans="2:11" ht="14.25" thickBot="1">
      <c r="B24" s="410" t="s">
        <v>101</v>
      </c>
      <c r="C24" s="420"/>
      <c r="D24" s="420"/>
      <c r="E24" s="420"/>
    </row>
    <row r="25" spans="2:11" ht="13.5" thickBot="1">
      <c r="B25" s="62"/>
      <c r="C25" s="104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67" t="s">
        <v>15</v>
      </c>
      <c r="C26" s="68" t="s">
        <v>16</v>
      </c>
      <c r="D26" s="234">
        <v>80404761.099999994</v>
      </c>
      <c r="E26" s="235">
        <v>88368717</v>
      </c>
      <c r="G26" s="187"/>
    </row>
    <row r="27" spans="2:11">
      <c r="B27" s="6" t="s">
        <v>17</v>
      </c>
      <c r="C27" s="7" t="s">
        <v>107</v>
      </c>
      <c r="D27" s="236">
        <v>-4897005.47</v>
      </c>
      <c r="E27" s="237">
        <v>-4574633.3600000003</v>
      </c>
      <c r="F27" s="57"/>
      <c r="G27" s="193"/>
      <c r="H27" s="193"/>
      <c r="I27" s="187"/>
      <c r="J27" s="194"/>
    </row>
    <row r="28" spans="2:11">
      <c r="B28" s="6" t="s">
        <v>18</v>
      </c>
      <c r="C28" s="7" t="s">
        <v>19</v>
      </c>
      <c r="D28" s="236">
        <v>145534.5</v>
      </c>
      <c r="E28" s="238">
        <v>7855.84</v>
      </c>
      <c r="F28" s="57"/>
      <c r="G28" s="193"/>
      <c r="H28" s="193"/>
      <c r="I28" s="187"/>
      <c r="J28" s="194"/>
    </row>
    <row r="29" spans="2:11">
      <c r="B29" s="105" t="s">
        <v>4</v>
      </c>
      <c r="C29" s="98" t="s">
        <v>20</v>
      </c>
      <c r="D29" s="239">
        <v>17491.57</v>
      </c>
      <c r="E29" s="240">
        <v>7855.84</v>
      </c>
      <c r="F29" s="57"/>
      <c r="G29" s="193"/>
      <c r="H29" s="193"/>
      <c r="I29" s="187"/>
      <c r="J29" s="194"/>
    </row>
    <row r="30" spans="2:11">
      <c r="B30" s="105" t="s">
        <v>6</v>
      </c>
      <c r="C30" s="98" t="s">
        <v>21</v>
      </c>
      <c r="D30" s="239">
        <v>0</v>
      </c>
      <c r="E30" s="240">
        <v>0</v>
      </c>
      <c r="F30" s="57"/>
      <c r="G30" s="193"/>
      <c r="H30" s="193"/>
      <c r="I30" s="187"/>
      <c r="J30" s="194"/>
    </row>
    <row r="31" spans="2:11">
      <c r="B31" s="105" t="s">
        <v>8</v>
      </c>
      <c r="C31" s="98" t="s">
        <v>22</v>
      </c>
      <c r="D31" s="239">
        <v>128042.93</v>
      </c>
      <c r="E31" s="240">
        <v>0</v>
      </c>
      <c r="F31" s="57"/>
      <c r="G31" s="193"/>
      <c r="H31" s="193"/>
      <c r="I31" s="187"/>
      <c r="J31" s="194"/>
    </row>
    <row r="32" spans="2:11">
      <c r="B32" s="65" t="s">
        <v>23</v>
      </c>
      <c r="C32" s="8" t="s">
        <v>24</v>
      </c>
      <c r="D32" s="236">
        <v>5042539.97</v>
      </c>
      <c r="E32" s="238">
        <v>4582489.2</v>
      </c>
      <c r="F32" s="57"/>
      <c r="G32" s="193"/>
      <c r="H32" s="193"/>
      <c r="I32" s="187"/>
      <c r="J32" s="194"/>
    </row>
    <row r="33" spans="2:10">
      <c r="B33" s="105" t="s">
        <v>4</v>
      </c>
      <c r="C33" s="98" t="s">
        <v>25</v>
      </c>
      <c r="D33" s="239">
        <v>4215705.3099999996</v>
      </c>
      <c r="E33" s="240">
        <v>3584457.34</v>
      </c>
      <c r="F33" s="57"/>
      <c r="G33" s="193"/>
      <c r="H33" s="193"/>
      <c r="I33" s="187"/>
      <c r="J33" s="194"/>
    </row>
    <row r="34" spans="2:10">
      <c r="B34" s="105" t="s">
        <v>6</v>
      </c>
      <c r="C34" s="98" t="s">
        <v>26</v>
      </c>
      <c r="D34" s="239">
        <v>705187.74</v>
      </c>
      <c r="E34" s="240">
        <v>783253.82</v>
      </c>
      <c r="F34" s="57"/>
      <c r="G34" s="193"/>
      <c r="H34" s="193"/>
      <c r="I34" s="187"/>
      <c r="J34" s="194"/>
    </row>
    <row r="35" spans="2:10">
      <c r="B35" s="105" t="s">
        <v>8</v>
      </c>
      <c r="C35" s="98" t="s">
        <v>27</v>
      </c>
      <c r="D35" s="239">
        <v>103597.87</v>
      </c>
      <c r="E35" s="240">
        <v>113815.1</v>
      </c>
      <c r="F35" s="57"/>
      <c r="G35" s="193"/>
      <c r="H35" s="193"/>
      <c r="I35" s="187"/>
      <c r="J35" s="194"/>
    </row>
    <row r="36" spans="2:10">
      <c r="B36" s="105" t="s">
        <v>9</v>
      </c>
      <c r="C36" s="98" t="s">
        <v>28</v>
      </c>
      <c r="D36" s="239">
        <v>0</v>
      </c>
      <c r="E36" s="240">
        <v>0</v>
      </c>
      <c r="F36" s="57"/>
      <c r="G36" s="193"/>
      <c r="H36" s="193"/>
      <c r="I36" s="187"/>
      <c r="J36" s="194"/>
    </row>
    <row r="37" spans="2:10" ht="25.5">
      <c r="B37" s="105" t="s">
        <v>29</v>
      </c>
      <c r="C37" s="98" t="s">
        <v>30</v>
      </c>
      <c r="D37" s="239">
        <v>0</v>
      </c>
      <c r="E37" s="240">
        <v>0</v>
      </c>
      <c r="F37" s="57"/>
      <c r="G37" s="193"/>
      <c r="H37" s="193"/>
      <c r="I37" s="187"/>
      <c r="J37" s="194"/>
    </row>
    <row r="38" spans="2:10">
      <c r="B38" s="105" t="s">
        <v>31</v>
      </c>
      <c r="C38" s="98" t="s">
        <v>32</v>
      </c>
      <c r="D38" s="239">
        <v>0</v>
      </c>
      <c r="E38" s="240">
        <v>0</v>
      </c>
      <c r="F38" s="57"/>
      <c r="G38" s="193"/>
      <c r="H38" s="193"/>
      <c r="I38" s="187"/>
      <c r="J38" s="194"/>
    </row>
    <row r="39" spans="2:10">
      <c r="B39" s="106" t="s">
        <v>33</v>
      </c>
      <c r="C39" s="107" t="s">
        <v>34</v>
      </c>
      <c r="D39" s="241">
        <v>18049.05</v>
      </c>
      <c r="E39" s="242">
        <v>100962.94</v>
      </c>
      <c r="F39" s="57"/>
      <c r="G39" s="193"/>
      <c r="H39" s="193"/>
      <c r="I39" s="187"/>
      <c r="J39" s="194"/>
    </row>
    <row r="40" spans="2:10" ht="13.5" thickBot="1">
      <c r="B40" s="69" t="s">
        <v>35</v>
      </c>
      <c r="C40" s="70" t="s">
        <v>36</v>
      </c>
      <c r="D40" s="243">
        <v>11342852.689999999</v>
      </c>
      <c r="E40" s="244">
        <v>5134092.3100000005</v>
      </c>
      <c r="G40" s="194"/>
    </row>
    <row r="41" spans="2:10" ht="13.5" thickBot="1">
      <c r="B41" s="71" t="s">
        <v>37</v>
      </c>
      <c r="C41" s="72" t="s">
        <v>38</v>
      </c>
      <c r="D41" s="245">
        <v>86850608.319999993</v>
      </c>
      <c r="E41" s="246">
        <f>SUM(E26,E27,E40)</f>
        <v>88928175.950000003</v>
      </c>
      <c r="F41" s="59"/>
      <c r="G41" s="194"/>
      <c r="H41" s="187"/>
      <c r="I41" s="187"/>
      <c r="J41" s="187"/>
    </row>
    <row r="42" spans="2:10">
      <c r="B42" s="66"/>
      <c r="C42" s="66"/>
      <c r="D42" s="247"/>
      <c r="E42" s="247"/>
      <c r="F42" s="59"/>
      <c r="G42" s="188"/>
    </row>
    <row r="43" spans="2:10" ht="13.5">
      <c r="B43" s="408" t="s">
        <v>60</v>
      </c>
      <c r="C43" s="421"/>
      <c r="D43" s="421"/>
      <c r="E43" s="421"/>
      <c r="G43" s="187"/>
    </row>
    <row r="44" spans="2:10" ht="14.25" thickBot="1">
      <c r="B44" s="410" t="s">
        <v>117</v>
      </c>
      <c r="C44" s="422"/>
      <c r="D44" s="422"/>
      <c r="E44" s="422"/>
      <c r="G44" s="187"/>
    </row>
    <row r="45" spans="2:10" ht="13.5" thickBot="1">
      <c r="B45" s="62"/>
      <c r="C45" s="1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0" t="s">
        <v>18</v>
      </c>
      <c r="C46" s="20" t="s">
        <v>108</v>
      </c>
      <c r="D46" s="248"/>
      <c r="E46" s="249"/>
      <c r="G46" s="187"/>
    </row>
    <row r="47" spans="2:10">
      <c r="B47" s="108" t="s">
        <v>4</v>
      </c>
      <c r="C47" s="98" t="s">
        <v>40</v>
      </c>
      <c r="D47" s="250">
        <v>6777080.4819999998</v>
      </c>
      <c r="E47" s="251">
        <v>6152642.0939999996</v>
      </c>
      <c r="G47" s="187"/>
    </row>
    <row r="48" spans="2:10">
      <c r="B48" s="109" t="s">
        <v>6</v>
      </c>
      <c r="C48" s="107" t="s">
        <v>41</v>
      </c>
      <c r="D48" s="250">
        <v>6404085.3376000002</v>
      </c>
      <c r="E48" s="252">
        <v>5846264.302896603</v>
      </c>
      <c r="G48" s="195"/>
      <c r="I48" s="196"/>
    </row>
    <row r="49" spans="2:7">
      <c r="B49" s="86" t="s">
        <v>23</v>
      </c>
      <c r="C49" s="88" t="s">
        <v>109</v>
      </c>
      <c r="D49" s="253"/>
      <c r="E49" s="254"/>
      <c r="G49" s="199"/>
    </row>
    <row r="50" spans="2:7">
      <c r="B50" s="108" t="s">
        <v>4</v>
      </c>
      <c r="C50" s="98" t="s">
        <v>40</v>
      </c>
      <c r="D50" s="250">
        <v>11.8642</v>
      </c>
      <c r="E50" s="255">
        <v>14.3627</v>
      </c>
    </row>
    <row r="51" spans="2:7">
      <c r="B51" s="108" t="s">
        <v>6</v>
      </c>
      <c r="C51" s="98" t="s">
        <v>110</v>
      </c>
      <c r="D51" s="250">
        <v>11.8642</v>
      </c>
      <c r="E51" s="255">
        <v>14.319000000000001</v>
      </c>
    </row>
    <row r="52" spans="2:7">
      <c r="B52" s="108" t="s">
        <v>8</v>
      </c>
      <c r="C52" s="98" t="s">
        <v>111</v>
      </c>
      <c r="D52" s="250">
        <v>13.665100000000001</v>
      </c>
      <c r="E52" s="255">
        <v>15.431500000000002</v>
      </c>
    </row>
    <row r="53" spans="2:7" ht="13.5" thickBot="1">
      <c r="B53" s="110" t="s">
        <v>9</v>
      </c>
      <c r="C53" s="111" t="s">
        <v>41</v>
      </c>
      <c r="D53" s="256">
        <v>13.5618</v>
      </c>
      <c r="E53" s="257">
        <v>15.2111</v>
      </c>
    </row>
    <row r="54" spans="2:7">
      <c r="B54" s="80"/>
      <c r="C54" s="81"/>
      <c r="D54" s="258"/>
      <c r="E54" s="258"/>
      <c r="G54"/>
    </row>
    <row r="55" spans="2:7" ht="13.5">
      <c r="B55" s="408" t="s">
        <v>62</v>
      </c>
      <c r="C55" s="409"/>
      <c r="D55" s="409"/>
      <c r="E55" s="409"/>
      <c r="G55"/>
    </row>
    <row r="56" spans="2:7" ht="14.25" thickBot="1">
      <c r="B56" s="410" t="s">
        <v>112</v>
      </c>
      <c r="C56" s="411"/>
      <c r="D56" s="411"/>
      <c r="E56" s="411"/>
    </row>
    <row r="57" spans="2:7" ht="23.25" thickBot="1">
      <c r="B57" s="423" t="s">
        <v>42</v>
      </c>
      <c r="C57" s="424"/>
      <c r="D57" s="290" t="s">
        <v>118</v>
      </c>
      <c r="E57" s="291" t="s">
        <v>113</v>
      </c>
    </row>
    <row r="58" spans="2:7">
      <c r="B58" s="14" t="s">
        <v>18</v>
      </c>
      <c r="C58" s="89" t="s">
        <v>43</v>
      </c>
      <c r="D58" s="261">
        <f>D64</f>
        <v>89259176.310000002</v>
      </c>
      <c r="E58" s="262">
        <f>D58/E21</f>
        <v>1.003722108954378</v>
      </c>
    </row>
    <row r="59" spans="2:7" ht="25.5">
      <c r="B59" s="109" t="s">
        <v>4</v>
      </c>
      <c r="C59" s="107" t="s">
        <v>44</v>
      </c>
      <c r="D59" s="263">
        <v>0</v>
      </c>
      <c r="E59" s="264">
        <v>0</v>
      </c>
    </row>
    <row r="60" spans="2:7" ht="25.5">
      <c r="B60" s="108" t="s">
        <v>6</v>
      </c>
      <c r="C60" s="98" t="s">
        <v>45</v>
      </c>
      <c r="D60" s="265">
        <v>0</v>
      </c>
      <c r="E60" s="266">
        <v>0</v>
      </c>
    </row>
    <row r="61" spans="2:7">
      <c r="B61" s="108" t="s">
        <v>8</v>
      </c>
      <c r="C61" s="98" t="s">
        <v>46</v>
      </c>
      <c r="D61" s="265">
        <v>0</v>
      </c>
      <c r="E61" s="266">
        <v>0</v>
      </c>
    </row>
    <row r="62" spans="2:7">
      <c r="B62" s="108" t="s">
        <v>9</v>
      </c>
      <c r="C62" s="98" t="s">
        <v>47</v>
      </c>
      <c r="D62" s="265">
        <v>0</v>
      </c>
      <c r="E62" s="266">
        <v>0</v>
      </c>
    </row>
    <row r="63" spans="2:7">
      <c r="B63" s="108" t="s">
        <v>29</v>
      </c>
      <c r="C63" s="98" t="s">
        <v>48</v>
      </c>
      <c r="D63" s="265">
        <v>0</v>
      </c>
      <c r="E63" s="266">
        <v>0</v>
      </c>
    </row>
    <row r="64" spans="2:7">
      <c r="B64" s="109" t="s">
        <v>31</v>
      </c>
      <c r="C64" s="107" t="s">
        <v>49</v>
      </c>
      <c r="D64" s="263">
        <f>E12</f>
        <v>89259176.310000002</v>
      </c>
      <c r="E64" s="264">
        <f>D64/E21</f>
        <v>1.003722108954378</v>
      </c>
    </row>
    <row r="65" spans="2:5">
      <c r="B65" s="109" t="s">
        <v>33</v>
      </c>
      <c r="C65" s="107" t="s">
        <v>114</v>
      </c>
      <c r="D65" s="263">
        <v>0</v>
      </c>
      <c r="E65" s="264">
        <v>0</v>
      </c>
    </row>
    <row r="66" spans="2:5">
      <c r="B66" s="109" t="s">
        <v>50</v>
      </c>
      <c r="C66" s="107" t="s">
        <v>51</v>
      </c>
      <c r="D66" s="263">
        <v>0</v>
      </c>
      <c r="E66" s="264">
        <v>0</v>
      </c>
    </row>
    <row r="67" spans="2:5">
      <c r="B67" s="108" t="s">
        <v>52</v>
      </c>
      <c r="C67" s="98" t="s">
        <v>53</v>
      </c>
      <c r="D67" s="265">
        <v>0</v>
      </c>
      <c r="E67" s="266">
        <v>0</v>
      </c>
    </row>
    <row r="68" spans="2:5">
      <c r="B68" s="108" t="s">
        <v>54</v>
      </c>
      <c r="C68" s="98" t="s">
        <v>55</v>
      </c>
      <c r="D68" s="265">
        <v>0</v>
      </c>
      <c r="E68" s="266">
        <v>0</v>
      </c>
    </row>
    <row r="69" spans="2:5">
      <c r="B69" s="108" t="s">
        <v>56</v>
      </c>
      <c r="C69" s="98" t="s">
        <v>57</v>
      </c>
      <c r="D69" s="294">
        <v>0</v>
      </c>
      <c r="E69" s="266">
        <v>0</v>
      </c>
    </row>
    <row r="70" spans="2:5">
      <c r="B70" s="123" t="s">
        <v>58</v>
      </c>
      <c r="C70" s="122" t="s">
        <v>59</v>
      </c>
      <c r="D70" s="268">
        <v>0</v>
      </c>
      <c r="E70" s="269">
        <v>0</v>
      </c>
    </row>
    <row r="71" spans="2:5">
      <c r="B71" s="92" t="s">
        <v>23</v>
      </c>
      <c r="C71" s="8" t="s">
        <v>61</v>
      </c>
      <c r="D71" s="270">
        <f>E13</f>
        <v>0</v>
      </c>
      <c r="E71" s="271">
        <v>0</v>
      </c>
    </row>
    <row r="72" spans="2:5">
      <c r="B72" s="93" t="s">
        <v>60</v>
      </c>
      <c r="C72" s="85" t="s">
        <v>63</v>
      </c>
      <c r="D72" s="272">
        <f>E14</f>
        <v>0</v>
      </c>
      <c r="E72" s="273">
        <v>0</v>
      </c>
    </row>
    <row r="73" spans="2:5">
      <c r="B73" s="94" t="s">
        <v>62</v>
      </c>
      <c r="C73" s="17" t="s">
        <v>65</v>
      </c>
      <c r="D73" s="274">
        <f>E17</f>
        <v>331000.36</v>
      </c>
      <c r="E73" s="275">
        <f>D73/E21</f>
        <v>3.7221089543780302E-3</v>
      </c>
    </row>
    <row r="74" spans="2:5">
      <c r="B74" s="92" t="s">
        <v>64</v>
      </c>
      <c r="C74" s="8" t="s">
        <v>66</v>
      </c>
      <c r="D74" s="270">
        <f>D58+D71-D73</f>
        <v>88928175.950000003</v>
      </c>
      <c r="E74" s="271">
        <f>E58+E72-E73</f>
        <v>0.99999999999999989</v>
      </c>
    </row>
    <row r="75" spans="2:5">
      <c r="B75" s="108" t="s">
        <v>4</v>
      </c>
      <c r="C75" s="98" t="s">
        <v>67</v>
      </c>
      <c r="D75" s="265">
        <f>D74</f>
        <v>88928175.950000003</v>
      </c>
      <c r="E75" s="266">
        <f>E74</f>
        <v>0.99999999999999989</v>
      </c>
    </row>
    <row r="76" spans="2:5">
      <c r="B76" s="108" t="s">
        <v>6</v>
      </c>
      <c r="C76" s="98" t="s">
        <v>115</v>
      </c>
      <c r="D76" s="265">
        <v>0</v>
      </c>
      <c r="E76" s="266">
        <v>0</v>
      </c>
    </row>
    <row r="77" spans="2:5" ht="13.5" thickBot="1">
      <c r="B77" s="110" t="s">
        <v>8</v>
      </c>
      <c r="C77" s="111" t="s">
        <v>116</v>
      </c>
      <c r="D77" s="276">
        <v>0</v>
      </c>
      <c r="E77" s="277">
        <v>0</v>
      </c>
    </row>
    <row r="78" spans="2:5">
      <c r="B78" s="1"/>
      <c r="C78" s="1"/>
      <c r="D78" s="215"/>
      <c r="E78" s="215"/>
    </row>
    <row r="79" spans="2:5">
      <c r="B79" s="1"/>
      <c r="C79" s="1"/>
      <c r="D79" s="215"/>
      <c r="E79" s="215"/>
    </row>
    <row r="80" spans="2:5">
      <c r="B80" s="1"/>
      <c r="C80" s="1"/>
      <c r="D80" s="215"/>
      <c r="E80" s="215"/>
    </row>
    <row r="81" spans="2:5">
      <c r="B81" s="1"/>
      <c r="C81" s="1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1" type="noConversion"/>
  <pageMargins left="0.53" right="0.75" top="0.56000000000000005" bottom="0.47" header="0.5" footer="0.5"/>
  <pageSetup paperSize="9" scale="70" orientation="portrait" r:id="rId1"/>
  <headerFooter alignWithMargins="0">
    <oddHeader>&amp;C&amp;"Calibri"&amp;10&amp;K000000Confidential&amp;1#</oddHeader>
  </headerFooter>
  <customProperties>
    <customPr name="_pios_id" r:id="rId2"/>
  </customPropertie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Arkusz24"/>
  <dimension ref="A1:L81"/>
  <sheetViews>
    <sheetView zoomScale="75" zoomScaleNormal="75" workbookViewId="0">
      <selection activeCell="E40" sqref="E40"/>
    </sheetView>
  </sheetViews>
  <sheetFormatPr defaultRowHeight="12.75"/>
  <cols>
    <col min="1" max="1" width="9.140625" style="18"/>
    <col min="2" max="2" width="4.140625" style="18" bestFit="1" customWidth="1"/>
    <col min="3" max="3" width="77.7109375" style="18" customWidth="1"/>
    <col min="4" max="4" width="17" style="96" bestFit="1" customWidth="1"/>
    <col min="5" max="5" width="16.425781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8.5703125" style="186" bestFit="1" customWidth="1"/>
    <col min="11" max="11" width="7" style="186" bestFit="1" customWidth="1"/>
    <col min="12" max="12" width="12.42578125" bestFit="1" customWidth="1"/>
  </cols>
  <sheetData>
    <row r="1" spans="2:12">
      <c r="B1" s="1"/>
      <c r="C1" s="1"/>
      <c r="D1" s="215"/>
      <c r="E1" s="215"/>
    </row>
    <row r="2" spans="2:12" ht="15.75">
      <c r="B2" s="414" t="s">
        <v>0</v>
      </c>
      <c r="C2" s="414"/>
      <c r="D2" s="414"/>
      <c r="E2" s="414"/>
      <c r="L2" s="57"/>
    </row>
    <row r="3" spans="2:12" ht="15.75">
      <c r="B3" s="414" t="str">
        <f>'Fundusz Gwarantowany'!$B$3</f>
        <v>SPORZĄDZONE NA DZIEŃ 30-06-2026</v>
      </c>
      <c r="C3" s="414"/>
      <c r="D3" s="414"/>
      <c r="E3" s="414"/>
    </row>
    <row r="4" spans="2:12" ht="15">
      <c r="B4" s="61"/>
      <c r="C4" s="61"/>
      <c r="D4" s="216"/>
      <c r="E4" s="216"/>
    </row>
    <row r="5" spans="2:12" ht="14.25">
      <c r="B5" s="415" t="s">
        <v>1</v>
      </c>
      <c r="C5" s="415"/>
      <c r="D5" s="415"/>
      <c r="E5" s="415"/>
    </row>
    <row r="6" spans="2:12" ht="14.25">
      <c r="B6" s="416" t="s">
        <v>70</v>
      </c>
      <c r="C6" s="416"/>
      <c r="D6" s="416"/>
      <c r="E6" s="416"/>
    </row>
    <row r="7" spans="2:12" ht="14.25">
      <c r="B7" s="63"/>
      <c r="C7" s="63"/>
      <c r="D7" s="217"/>
      <c r="E7" s="217"/>
    </row>
    <row r="8" spans="2:12" ht="13.5">
      <c r="B8" s="408" t="s">
        <v>18</v>
      </c>
      <c r="C8" s="409"/>
      <c r="D8" s="409"/>
      <c r="E8" s="409"/>
    </row>
    <row r="9" spans="2:12" ht="16.5" thickBot="1">
      <c r="B9" s="410" t="s">
        <v>99</v>
      </c>
      <c r="C9" s="410"/>
      <c r="D9" s="410"/>
      <c r="E9" s="410"/>
    </row>
    <row r="10" spans="2:12" ht="13.5" thickBot="1">
      <c r="B10" s="62"/>
      <c r="C10" s="58" t="s">
        <v>2</v>
      </c>
      <c r="D10" s="278" t="str">
        <f>'Fundusz Gwarantowany'!$D$10</f>
        <v>30-06-2025</v>
      </c>
      <c r="E10" s="279" t="str">
        <f>'Fundusz Gwarantowany'!$E$10</f>
        <v>30-06-2026</v>
      </c>
      <c r="G10" s="187"/>
    </row>
    <row r="11" spans="2:12">
      <c r="B11" s="64" t="s">
        <v>3</v>
      </c>
      <c r="C11" s="20" t="s">
        <v>105</v>
      </c>
      <c r="D11" s="280">
        <v>89982892.030000001</v>
      </c>
      <c r="E11" s="221">
        <f>SUM(E12:E14,E16)</f>
        <v>94593577.409999996</v>
      </c>
    </row>
    <row r="12" spans="2:12">
      <c r="B12" s="77" t="s">
        <v>4</v>
      </c>
      <c r="C12" s="115" t="s">
        <v>5</v>
      </c>
      <c r="D12" s="281">
        <v>89982892.030000001</v>
      </c>
      <c r="E12" s="282">
        <v>94593577.409999996</v>
      </c>
      <c r="G12" s="187"/>
    </row>
    <row r="13" spans="2:12">
      <c r="B13" s="77" t="s">
        <v>6</v>
      </c>
      <c r="C13" s="115" t="s">
        <v>7</v>
      </c>
      <c r="D13" s="281">
        <v>0</v>
      </c>
      <c r="E13" s="282">
        <v>0</v>
      </c>
    </row>
    <row r="14" spans="2:12">
      <c r="B14" s="77" t="s">
        <v>8</v>
      </c>
      <c r="C14" s="115" t="s">
        <v>10</v>
      </c>
      <c r="D14" s="281">
        <v>0</v>
      </c>
      <c r="E14" s="282">
        <v>0</v>
      </c>
    </row>
    <row r="15" spans="2:12">
      <c r="B15" s="77" t="s">
        <v>102</v>
      </c>
      <c r="C15" s="115" t="s">
        <v>11</v>
      </c>
      <c r="D15" s="281">
        <v>0</v>
      </c>
      <c r="E15" s="282">
        <f>E14</f>
        <v>0</v>
      </c>
    </row>
    <row r="16" spans="2:12">
      <c r="B16" s="78" t="s">
        <v>103</v>
      </c>
      <c r="C16" s="116" t="s">
        <v>12</v>
      </c>
      <c r="D16" s="283">
        <v>0</v>
      </c>
      <c r="E16" s="284">
        <v>0</v>
      </c>
    </row>
    <row r="17" spans="2:11">
      <c r="B17" s="6" t="s">
        <v>13</v>
      </c>
      <c r="C17" s="117" t="s">
        <v>65</v>
      </c>
      <c r="D17" s="285">
        <v>404783.46</v>
      </c>
      <c r="E17" s="286">
        <f>SUM(E18:E20)</f>
        <v>228482.61</v>
      </c>
    </row>
    <row r="18" spans="2:11">
      <c r="B18" s="77" t="s">
        <v>4</v>
      </c>
      <c r="C18" s="115" t="s">
        <v>11</v>
      </c>
      <c r="D18" s="283">
        <v>404783.46</v>
      </c>
      <c r="E18" s="284">
        <v>228482.61</v>
      </c>
    </row>
    <row r="19" spans="2:11">
      <c r="B19" s="77" t="s">
        <v>6</v>
      </c>
      <c r="C19" s="115" t="s">
        <v>104</v>
      </c>
      <c r="D19" s="281">
        <v>0</v>
      </c>
      <c r="E19" s="282">
        <v>0</v>
      </c>
      <c r="G19" s="187"/>
    </row>
    <row r="20" spans="2:11" ht="13.5" thickBot="1">
      <c r="B20" s="79" t="s">
        <v>8</v>
      </c>
      <c r="C20" s="55" t="s">
        <v>14</v>
      </c>
      <c r="D20" s="287">
        <v>0</v>
      </c>
      <c r="E20" s="288">
        <v>0</v>
      </c>
    </row>
    <row r="21" spans="2:11" ht="13.5" thickBot="1">
      <c r="B21" s="427" t="s">
        <v>106</v>
      </c>
      <c r="C21" s="428"/>
      <c r="D21" s="289">
        <v>89578108.570000008</v>
      </c>
      <c r="E21" s="246">
        <f>E11-E17</f>
        <v>94365094.799999997</v>
      </c>
      <c r="F21" s="59"/>
      <c r="G21" s="190"/>
      <c r="H21" s="191"/>
      <c r="J21" s="192"/>
      <c r="K21" s="191"/>
    </row>
    <row r="22" spans="2:11">
      <c r="B22" s="2"/>
      <c r="C22" s="5"/>
      <c r="D22" s="232"/>
      <c r="E22" s="233"/>
      <c r="G22" s="190"/>
      <c r="H22" s="210"/>
    </row>
    <row r="23" spans="2:11" ht="13.5">
      <c r="B23" s="408" t="s">
        <v>100</v>
      </c>
      <c r="C23" s="431"/>
      <c r="D23" s="431"/>
      <c r="E23" s="431"/>
      <c r="G23" s="187"/>
    </row>
    <row r="24" spans="2:11" ht="14.25" thickBot="1">
      <c r="B24" s="410" t="s">
        <v>101</v>
      </c>
      <c r="C24" s="432"/>
      <c r="D24" s="432"/>
      <c r="E24" s="432"/>
    </row>
    <row r="25" spans="2:11" ht="13.5" thickBot="1">
      <c r="B25" s="62"/>
      <c r="C25" s="3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67" t="s">
        <v>15</v>
      </c>
      <c r="C26" s="68" t="s">
        <v>16</v>
      </c>
      <c r="D26" s="234">
        <v>84615311.769999996</v>
      </c>
      <c r="E26" s="235">
        <v>91828988.090000004</v>
      </c>
      <c r="G26" s="187"/>
      <c r="I26" s="188"/>
    </row>
    <row r="27" spans="2:11">
      <c r="B27" s="6" t="s">
        <v>17</v>
      </c>
      <c r="C27" s="7" t="s">
        <v>107</v>
      </c>
      <c r="D27" s="236">
        <v>-4923466.54</v>
      </c>
      <c r="E27" s="237">
        <v>-5914230.0099999998</v>
      </c>
      <c r="F27" s="57"/>
      <c r="G27" s="204"/>
      <c r="H27" s="193"/>
      <c r="I27" s="187"/>
      <c r="J27" s="194"/>
    </row>
    <row r="28" spans="2:11">
      <c r="B28" s="6" t="s">
        <v>18</v>
      </c>
      <c r="C28" s="7" t="s">
        <v>19</v>
      </c>
      <c r="D28" s="236">
        <v>25547.85</v>
      </c>
      <c r="E28" s="238">
        <v>17562.43</v>
      </c>
      <c r="F28" s="57"/>
      <c r="G28" s="193"/>
      <c r="H28" s="193"/>
      <c r="I28" s="187"/>
      <c r="J28" s="194"/>
    </row>
    <row r="29" spans="2:11">
      <c r="B29" s="75" t="s">
        <v>4</v>
      </c>
      <c r="C29" s="4" t="s">
        <v>20</v>
      </c>
      <c r="D29" s="239">
        <v>16523.32</v>
      </c>
      <c r="E29" s="240">
        <v>9867.58</v>
      </c>
      <c r="F29" s="57"/>
      <c r="G29" s="193"/>
      <c r="H29" s="193"/>
      <c r="I29" s="187"/>
      <c r="J29" s="194"/>
    </row>
    <row r="30" spans="2:11">
      <c r="B30" s="75" t="s">
        <v>6</v>
      </c>
      <c r="C30" s="4" t="s">
        <v>21</v>
      </c>
      <c r="D30" s="239">
        <v>0</v>
      </c>
      <c r="E30" s="240">
        <v>0</v>
      </c>
      <c r="F30" s="57"/>
      <c r="G30" s="193"/>
      <c r="H30" s="193"/>
      <c r="I30" s="187"/>
      <c r="J30" s="194"/>
    </row>
    <row r="31" spans="2:11">
      <c r="B31" s="75" t="s">
        <v>8</v>
      </c>
      <c r="C31" s="4" t="s">
        <v>22</v>
      </c>
      <c r="D31" s="239">
        <v>9024.5300000000007</v>
      </c>
      <c r="E31" s="240">
        <v>7694.85</v>
      </c>
      <c r="F31" s="57"/>
      <c r="G31" s="193"/>
      <c r="H31" s="193"/>
      <c r="I31" s="187"/>
      <c r="J31" s="194"/>
    </row>
    <row r="32" spans="2:11">
      <c r="B32" s="65" t="s">
        <v>23</v>
      </c>
      <c r="C32" s="8" t="s">
        <v>24</v>
      </c>
      <c r="D32" s="236">
        <v>4949014.3899999997</v>
      </c>
      <c r="E32" s="238">
        <v>5931792.4400000004</v>
      </c>
      <c r="F32" s="57"/>
      <c r="G32" s="204"/>
      <c r="H32" s="193"/>
      <c r="I32" s="187"/>
      <c r="J32" s="194"/>
    </row>
    <row r="33" spans="2:10">
      <c r="B33" s="75" t="s">
        <v>4</v>
      </c>
      <c r="C33" s="4" t="s">
        <v>25</v>
      </c>
      <c r="D33" s="239">
        <v>4362504.6100000003</v>
      </c>
      <c r="E33" s="240">
        <v>5036069.5</v>
      </c>
      <c r="F33" s="57"/>
      <c r="G33" s="193"/>
      <c r="H33" s="193"/>
      <c r="I33" s="187"/>
      <c r="J33" s="194"/>
    </row>
    <row r="34" spans="2:10">
      <c r="B34" s="75" t="s">
        <v>6</v>
      </c>
      <c r="C34" s="4" t="s">
        <v>26</v>
      </c>
      <c r="D34" s="239">
        <v>485664.05</v>
      </c>
      <c r="E34" s="240">
        <v>652619.96</v>
      </c>
      <c r="F34" s="57"/>
      <c r="G34" s="193"/>
      <c r="H34" s="193"/>
      <c r="I34" s="187"/>
      <c r="J34" s="194"/>
    </row>
    <row r="35" spans="2:10">
      <c r="B35" s="75" t="s">
        <v>8</v>
      </c>
      <c r="C35" s="4" t="s">
        <v>27</v>
      </c>
      <c r="D35" s="239">
        <v>94762.4</v>
      </c>
      <c r="E35" s="240">
        <v>105016.04</v>
      </c>
      <c r="F35" s="57"/>
      <c r="G35" s="193"/>
      <c r="H35" s="193"/>
      <c r="I35" s="187"/>
      <c r="J35" s="194"/>
    </row>
    <row r="36" spans="2:10">
      <c r="B36" s="75" t="s">
        <v>9</v>
      </c>
      <c r="C36" s="4" t="s">
        <v>28</v>
      </c>
      <c r="D36" s="239">
        <v>0</v>
      </c>
      <c r="E36" s="240">
        <v>0</v>
      </c>
      <c r="F36" s="57"/>
      <c r="G36" s="193"/>
      <c r="H36" s="193"/>
      <c r="I36" s="187"/>
      <c r="J36" s="194"/>
    </row>
    <row r="37" spans="2:10" ht="25.5">
      <c r="B37" s="75" t="s">
        <v>29</v>
      </c>
      <c r="C37" s="4" t="s">
        <v>30</v>
      </c>
      <c r="D37" s="239">
        <v>0</v>
      </c>
      <c r="E37" s="240">
        <v>0</v>
      </c>
      <c r="F37" s="57"/>
      <c r="G37" s="193"/>
      <c r="H37" s="193"/>
      <c r="I37" s="187"/>
      <c r="J37" s="194"/>
    </row>
    <row r="38" spans="2:10">
      <c r="B38" s="75" t="s">
        <v>31</v>
      </c>
      <c r="C38" s="4" t="s">
        <v>32</v>
      </c>
      <c r="D38" s="239">
        <v>0</v>
      </c>
      <c r="E38" s="240">
        <v>0</v>
      </c>
      <c r="F38" s="57"/>
      <c r="G38" s="193"/>
      <c r="H38" s="193"/>
      <c r="I38" s="187"/>
      <c r="J38" s="194"/>
    </row>
    <row r="39" spans="2:10">
      <c r="B39" s="76" t="s">
        <v>33</v>
      </c>
      <c r="C39" s="9" t="s">
        <v>34</v>
      </c>
      <c r="D39" s="241">
        <v>6083.33</v>
      </c>
      <c r="E39" s="242">
        <v>138086.94</v>
      </c>
      <c r="F39" s="57"/>
      <c r="G39"/>
      <c r="H39" s="193"/>
      <c r="I39" s="187"/>
      <c r="J39" s="194"/>
    </row>
    <row r="40" spans="2:10" ht="13.5" thickBot="1">
      <c r="B40" s="69" t="s">
        <v>35</v>
      </c>
      <c r="C40" s="70" t="s">
        <v>36</v>
      </c>
      <c r="D40" s="243">
        <v>9886263.3399999999</v>
      </c>
      <c r="E40" s="244">
        <v>8450336.7199999988</v>
      </c>
      <c r="G40"/>
      <c r="H40" s="189"/>
    </row>
    <row r="41" spans="2:10" ht="13.5" thickBot="1">
      <c r="B41" s="71" t="s">
        <v>37</v>
      </c>
      <c r="C41" s="72" t="s">
        <v>38</v>
      </c>
      <c r="D41" s="245">
        <v>89578108.569999993</v>
      </c>
      <c r="E41" s="246">
        <f>SUM(E26,E27,E40)</f>
        <v>94365094.799999997</v>
      </c>
      <c r="F41" s="59"/>
      <c r="G41" s="194"/>
      <c r="H41" s="187"/>
      <c r="I41" s="187"/>
      <c r="J41" s="187"/>
    </row>
    <row r="42" spans="2:10">
      <c r="B42" s="66"/>
      <c r="C42" s="66"/>
      <c r="D42" s="247"/>
      <c r="E42" s="247"/>
      <c r="F42" s="59"/>
      <c r="G42" s="188"/>
    </row>
    <row r="43" spans="2:10" ht="13.5">
      <c r="B43" s="408" t="s">
        <v>60</v>
      </c>
      <c r="C43" s="409"/>
      <c r="D43" s="409"/>
      <c r="E43" s="409"/>
      <c r="G43" s="187"/>
    </row>
    <row r="44" spans="2:10" ht="14.25" thickBot="1">
      <c r="B44" s="410" t="s">
        <v>117</v>
      </c>
      <c r="C44" s="411"/>
      <c r="D44" s="411"/>
      <c r="E44" s="411"/>
      <c r="G44" s="187"/>
    </row>
    <row r="45" spans="2:10" ht="13.5" thickBot="1">
      <c r="B45" s="62"/>
      <c r="C45" s="19" t="s">
        <v>39</v>
      </c>
      <c r="D45" s="326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0" t="s">
        <v>18</v>
      </c>
      <c r="C46" s="20" t="s">
        <v>108</v>
      </c>
      <c r="D46" s="248"/>
      <c r="E46" s="249"/>
      <c r="G46" s="187"/>
    </row>
    <row r="47" spans="2:10">
      <c r="B47" s="73" t="s">
        <v>4</v>
      </c>
      <c r="C47" s="4" t="s">
        <v>40</v>
      </c>
      <c r="D47" s="250">
        <v>4683216.6457000002</v>
      </c>
      <c r="E47" s="251">
        <v>4241927.3336999994</v>
      </c>
      <c r="G47" s="196"/>
    </row>
    <row r="48" spans="2:10">
      <c r="B48" s="87" t="s">
        <v>6</v>
      </c>
      <c r="C48" s="9" t="s">
        <v>41</v>
      </c>
      <c r="D48" s="250">
        <v>4429724.1665000003</v>
      </c>
      <c r="E48" s="252">
        <v>3981067.2962865103</v>
      </c>
      <c r="G48" s="201"/>
      <c r="I48" s="196"/>
    </row>
    <row r="49" spans="2:5">
      <c r="B49" s="86" t="s">
        <v>23</v>
      </c>
      <c r="C49" s="88" t="s">
        <v>109</v>
      </c>
      <c r="D49" s="253"/>
      <c r="E49" s="254"/>
    </row>
    <row r="50" spans="2:5">
      <c r="B50" s="73" t="s">
        <v>4</v>
      </c>
      <c r="C50" s="4" t="s">
        <v>40</v>
      </c>
      <c r="D50" s="250">
        <v>18.067799999999998</v>
      </c>
      <c r="E50" s="255">
        <v>21.6479</v>
      </c>
    </row>
    <row r="51" spans="2:5">
      <c r="B51" s="73" t="s">
        <v>6</v>
      </c>
      <c r="C51" s="4" t="s">
        <v>110</v>
      </c>
      <c r="D51" s="250">
        <v>17.797900000000002</v>
      </c>
      <c r="E51" s="255">
        <v>21.436300000000003</v>
      </c>
    </row>
    <row r="52" spans="2:5">
      <c r="B52" s="73" t="s">
        <v>8</v>
      </c>
      <c r="C52" s="4" t="s">
        <v>111</v>
      </c>
      <c r="D52" s="250">
        <v>20.506399999999999</v>
      </c>
      <c r="E52" s="255">
        <v>23.9832</v>
      </c>
    </row>
    <row r="53" spans="2:5" ht="13.5" thickBot="1">
      <c r="B53" s="74" t="s">
        <v>9</v>
      </c>
      <c r="C53" s="13" t="s">
        <v>41</v>
      </c>
      <c r="D53" s="256">
        <v>20.222100000000001</v>
      </c>
      <c r="E53" s="257">
        <v>23.703499999999998</v>
      </c>
    </row>
    <row r="54" spans="2:5">
      <c r="B54" s="80"/>
      <c r="C54" s="81"/>
      <c r="D54" s="258"/>
      <c r="E54" s="258"/>
    </row>
    <row r="55" spans="2:5" ht="13.5">
      <c r="B55" s="408" t="s">
        <v>62</v>
      </c>
      <c r="C55" s="409"/>
      <c r="D55" s="409"/>
      <c r="E55" s="409"/>
    </row>
    <row r="56" spans="2:5" ht="14.25" thickBot="1">
      <c r="B56" s="410" t="s">
        <v>112</v>
      </c>
      <c r="C56" s="411"/>
      <c r="D56" s="411"/>
      <c r="E56" s="411"/>
    </row>
    <row r="57" spans="2:5" ht="34.5" thickBot="1">
      <c r="B57" s="423" t="s">
        <v>42</v>
      </c>
      <c r="C57" s="424"/>
      <c r="D57" s="290" t="s">
        <v>118</v>
      </c>
      <c r="E57" s="291" t="s">
        <v>113</v>
      </c>
    </row>
    <row r="58" spans="2:5">
      <c r="B58" s="14" t="s">
        <v>18</v>
      </c>
      <c r="C58" s="89" t="s">
        <v>43</v>
      </c>
      <c r="D58" s="261">
        <f>D64</f>
        <v>94593577.409999996</v>
      </c>
      <c r="E58" s="262">
        <f>D58/E21</f>
        <v>1.0024212619134676</v>
      </c>
    </row>
    <row r="59" spans="2:5" ht="25.5">
      <c r="B59" s="109" t="s">
        <v>4</v>
      </c>
      <c r="C59" s="107" t="s">
        <v>44</v>
      </c>
      <c r="D59" s="263">
        <v>0</v>
      </c>
      <c r="E59" s="264">
        <v>0</v>
      </c>
    </row>
    <row r="60" spans="2:5" ht="25.5">
      <c r="B60" s="108" t="s">
        <v>6</v>
      </c>
      <c r="C60" s="98" t="s">
        <v>45</v>
      </c>
      <c r="D60" s="265">
        <v>0</v>
      </c>
      <c r="E60" s="266">
        <v>0</v>
      </c>
    </row>
    <row r="61" spans="2:5">
      <c r="B61" s="108" t="s">
        <v>8</v>
      </c>
      <c r="C61" s="98" t="s">
        <v>46</v>
      </c>
      <c r="D61" s="265">
        <v>0</v>
      </c>
      <c r="E61" s="266">
        <v>0</v>
      </c>
    </row>
    <row r="62" spans="2:5">
      <c r="B62" s="108" t="s">
        <v>9</v>
      </c>
      <c r="C62" s="98" t="s">
        <v>47</v>
      </c>
      <c r="D62" s="265">
        <v>0</v>
      </c>
      <c r="E62" s="266">
        <v>0</v>
      </c>
    </row>
    <row r="63" spans="2:5">
      <c r="B63" s="108" t="s">
        <v>29</v>
      </c>
      <c r="C63" s="98" t="s">
        <v>48</v>
      </c>
      <c r="D63" s="265">
        <v>0</v>
      </c>
      <c r="E63" s="266">
        <v>0</v>
      </c>
    </row>
    <row r="64" spans="2:5">
      <c r="B64" s="109" t="s">
        <v>31</v>
      </c>
      <c r="C64" s="107" t="s">
        <v>49</v>
      </c>
      <c r="D64" s="263">
        <f>E12</f>
        <v>94593577.409999996</v>
      </c>
      <c r="E64" s="264">
        <f>D64/E21</f>
        <v>1.0024212619134676</v>
      </c>
    </row>
    <row r="65" spans="2:5">
      <c r="B65" s="109" t="s">
        <v>33</v>
      </c>
      <c r="C65" s="107" t="s">
        <v>114</v>
      </c>
      <c r="D65" s="263">
        <v>0</v>
      </c>
      <c r="E65" s="264">
        <v>0</v>
      </c>
    </row>
    <row r="66" spans="2:5">
      <c r="B66" s="109" t="s">
        <v>50</v>
      </c>
      <c r="C66" s="107" t="s">
        <v>51</v>
      </c>
      <c r="D66" s="263">
        <v>0</v>
      </c>
      <c r="E66" s="264">
        <v>0</v>
      </c>
    </row>
    <row r="67" spans="2:5">
      <c r="B67" s="108" t="s">
        <v>52</v>
      </c>
      <c r="C67" s="98" t="s">
        <v>53</v>
      </c>
      <c r="D67" s="265">
        <v>0</v>
      </c>
      <c r="E67" s="266">
        <v>0</v>
      </c>
    </row>
    <row r="68" spans="2:5">
      <c r="B68" s="108" t="s">
        <v>54</v>
      </c>
      <c r="C68" s="98" t="s">
        <v>55</v>
      </c>
      <c r="D68" s="265">
        <v>0</v>
      </c>
      <c r="E68" s="266">
        <v>0</v>
      </c>
    </row>
    <row r="69" spans="2:5">
      <c r="B69" s="108" t="s">
        <v>56</v>
      </c>
      <c r="C69" s="98" t="s">
        <v>57</v>
      </c>
      <c r="D69" s="294">
        <v>0</v>
      </c>
      <c r="E69" s="266">
        <v>0</v>
      </c>
    </row>
    <row r="70" spans="2:5">
      <c r="B70" s="123" t="s">
        <v>58</v>
      </c>
      <c r="C70" s="122" t="s">
        <v>59</v>
      </c>
      <c r="D70" s="268">
        <v>0</v>
      </c>
      <c r="E70" s="269">
        <v>0</v>
      </c>
    </row>
    <row r="71" spans="2:5">
      <c r="B71" s="92" t="s">
        <v>23</v>
      </c>
      <c r="C71" s="8" t="s">
        <v>61</v>
      </c>
      <c r="D71" s="270">
        <f>E13</f>
        <v>0</v>
      </c>
      <c r="E71" s="271">
        <f>D71/E21</f>
        <v>0</v>
      </c>
    </row>
    <row r="72" spans="2:5">
      <c r="B72" s="93" t="s">
        <v>60</v>
      </c>
      <c r="C72" s="85" t="s">
        <v>63</v>
      </c>
      <c r="D72" s="272">
        <f>E14</f>
        <v>0</v>
      </c>
      <c r="E72" s="273">
        <f>D72/E21</f>
        <v>0</v>
      </c>
    </row>
    <row r="73" spans="2:5">
      <c r="B73" s="94" t="s">
        <v>62</v>
      </c>
      <c r="C73" s="17" t="s">
        <v>65</v>
      </c>
      <c r="D73" s="274">
        <f>E17</f>
        <v>228482.61</v>
      </c>
      <c r="E73" s="275">
        <f>D73/E21</f>
        <v>2.4212619134676054E-3</v>
      </c>
    </row>
    <row r="74" spans="2:5">
      <c r="B74" s="92" t="s">
        <v>64</v>
      </c>
      <c r="C74" s="8" t="s">
        <v>66</v>
      </c>
      <c r="D74" s="270">
        <f>D58+D72-D73+D71</f>
        <v>94365094.799999997</v>
      </c>
      <c r="E74" s="271">
        <f>E58+E72-E73</f>
        <v>1</v>
      </c>
    </row>
    <row r="75" spans="2:5">
      <c r="B75" s="108" t="s">
        <v>4</v>
      </c>
      <c r="C75" s="98" t="s">
        <v>67</v>
      </c>
      <c r="D75" s="265">
        <f>D74</f>
        <v>94365094.799999997</v>
      </c>
      <c r="E75" s="266">
        <f>E74</f>
        <v>1</v>
      </c>
    </row>
    <row r="76" spans="2:5">
      <c r="B76" s="108" t="s">
        <v>6</v>
      </c>
      <c r="C76" s="98" t="s">
        <v>115</v>
      </c>
      <c r="D76" s="265">
        <v>0</v>
      </c>
      <c r="E76" s="266">
        <v>0</v>
      </c>
    </row>
    <row r="77" spans="2:5" ht="13.5" thickBot="1">
      <c r="B77" s="110" t="s">
        <v>8</v>
      </c>
      <c r="C77" s="111" t="s">
        <v>116</v>
      </c>
      <c r="D77" s="276">
        <v>0</v>
      </c>
      <c r="E77" s="277">
        <v>0</v>
      </c>
    </row>
    <row r="78" spans="2:5">
      <c r="B78" s="1"/>
      <c r="C78" s="1"/>
      <c r="D78" s="215"/>
      <c r="E78" s="215"/>
    </row>
    <row r="79" spans="2:5">
      <c r="B79" s="1"/>
      <c r="C79" s="1"/>
      <c r="D79" s="215"/>
      <c r="E79" s="215"/>
    </row>
    <row r="80" spans="2:5">
      <c r="B80" s="1"/>
      <c r="C80" s="1"/>
      <c r="D80" s="215"/>
      <c r="E80" s="215"/>
    </row>
    <row r="81" spans="2:5">
      <c r="B81" s="1"/>
      <c r="C81" s="1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1" type="noConversion"/>
  <pageMargins left="0.65" right="0.75" top="0.52" bottom="0.51" header="0.5" footer="0.5"/>
  <pageSetup paperSize="9" scale="70" orientation="portrait" r:id="rId1"/>
  <headerFooter alignWithMargins="0">
    <oddHeader>&amp;C&amp;"Calibri"&amp;10&amp;K000000Confidential&amp;1#</oddHeader>
  </headerFooter>
  <customProperties>
    <customPr name="_pios_id" r:id="rId2"/>
  </customPropertie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Arkusz25"/>
  <dimension ref="A1:L81"/>
  <sheetViews>
    <sheetView zoomScale="75" zoomScaleNormal="75" workbookViewId="0">
      <selection activeCell="H30" sqref="H30"/>
    </sheetView>
  </sheetViews>
  <sheetFormatPr defaultRowHeight="12.75"/>
  <cols>
    <col min="1" max="1" width="9.140625" style="18"/>
    <col min="2" max="2" width="4.42578125" style="18" bestFit="1" customWidth="1"/>
    <col min="3" max="3" width="77.7109375" style="18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9.140625" style="186" bestFit="1" customWidth="1"/>
    <col min="11" max="11" width="7.42578125" style="186" bestFit="1" customWidth="1"/>
    <col min="12" max="12" width="12.42578125" bestFit="1" customWidth="1"/>
  </cols>
  <sheetData>
    <row r="1" spans="2:12">
      <c r="B1" s="1"/>
      <c r="C1" s="1"/>
      <c r="D1" s="215"/>
      <c r="E1" s="215"/>
    </row>
    <row r="2" spans="2:12" ht="15.75">
      <c r="B2" s="414" t="s">
        <v>0</v>
      </c>
      <c r="C2" s="414"/>
      <c r="D2" s="414"/>
      <c r="E2" s="414"/>
      <c r="H2" s="200"/>
      <c r="I2" s="200"/>
      <c r="J2" s="194"/>
      <c r="L2" s="57"/>
    </row>
    <row r="3" spans="2:12" ht="15.75">
      <c r="B3" s="414" t="str">
        <f>'Fundusz Gwarantowany'!$B$3</f>
        <v>SPORZĄDZONE NA DZIEŃ 30-06-2026</v>
      </c>
      <c r="C3" s="414"/>
      <c r="D3" s="414"/>
      <c r="E3" s="414"/>
      <c r="H3" s="200"/>
      <c r="I3" s="200"/>
      <c r="J3" s="194"/>
    </row>
    <row r="4" spans="2:12" ht="15">
      <c r="B4" s="61"/>
      <c r="C4" s="61"/>
      <c r="D4" s="216"/>
      <c r="E4" s="216"/>
      <c r="J4" s="194"/>
    </row>
    <row r="5" spans="2:12" ht="14.25">
      <c r="B5" s="415" t="s">
        <v>1</v>
      </c>
      <c r="C5" s="415"/>
      <c r="D5" s="415"/>
      <c r="E5" s="415"/>
    </row>
    <row r="6" spans="2:12" ht="14.25">
      <c r="B6" s="416" t="s">
        <v>71</v>
      </c>
      <c r="C6" s="416"/>
      <c r="D6" s="416"/>
      <c r="E6" s="416"/>
    </row>
    <row r="7" spans="2:12" ht="14.25">
      <c r="B7" s="63"/>
      <c r="C7" s="63"/>
      <c r="D7" s="217"/>
      <c r="E7" s="217"/>
    </row>
    <row r="8" spans="2:12" ht="13.5">
      <c r="B8" s="408" t="s">
        <v>18</v>
      </c>
      <c r="C8" s="409"/>
      <c r="D8" s="409"/>
      <c r="E8" s="409"/>
    </row>
    <row r="9" spans="2:12" ht="16.5" thickBot="1">
      <c r="B9" s="410" t="s">
        <v>99</v>
      </c>
      <c r="C9" s="410"/>
      <c r="D9" s="410"/>
      <c r="E9" s="410"/>
    </row>
    <row r="10" spans="2:12" ht="13.5" thickBot="1">
      <c r="B10" s="62"/>
      <c r="C10" s="58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64" t="s">
        <v>3</v>
      </c>
      <c r="C11" s="20" t="s">
        <v>105</v>
      </c>
      <c r="D11" s="280">
        <v>6426770.2800000003</v>
      </c>
      <c r="E11" s="221">
        <f>SUM(E12:E14,E16)</f>
        <v>6365042.4400000004</v>
      </c>
    </row>
    <row r="12" spans="2:12">
      <c r="B12" s="77" t="s">
        <v>4</v>
      </c>
      <c r="C12" s="115" t="s">
        <v>5</v>
      </c>
      <c r="D12" s="281">
        <v>6426306.1299999999</v>
      </c>
      <c r="E12" s="282">
        <v>6365042.4400000004</v>
      </c>
      <c r="G12" s="187"/>
    </row>
    <row r="13" spans="2:12">
      <c r="B13" s="77" t="s">
        <v>6</v>
      </c>
      <c r="C13" s="115" t="s">
        <v>7</v>
      </c>
      <c r="D13" s="281">
        <v>0</v>
      </c>
      <c r="E13" s="282">
        <v>0</v>
      </c>
    </row>
    <row r="14" spans="2:12">
      <c r="B14" s="77" t="s">
        <v>8</v>
      </c>
      <c r="C14" s="115" t="s">
        <v>10</v>
      </c>
      <c r="D14" s="281">
        <v>464.15</v>
      </c>
      <c r="E14" s="282">
        <v>0</v>
      </c>
    </row>
    <row r="15" spans="2:12">
      <c r="B15" s="77" t="s">
        <v>102</v>
      </c>
      <c r="C15" s="115" t="s">
        <v>11</v>
      </c>
      <c r="D15" s="281">
        <v>464.15</v>
      </c>
      <c r="E15" s="282">
        <v>0</v>
      </c>
    </row>
    <row r="16" spans="2:12">
      <c r="B16" s="78" t="s">
        <v>103</v>
      </c>
      <c r="C16" s="116" t="s">
        <v>12</v>
      </c>
      <c r="D16" s="283">
        <v>0</v>
      </c>
      <c r="E16" s="284">
        <v>0</v>
      </c>
    </row>
    <row r="17" spans="2:11">
      <c r="B17" s="6" t="s">
        <v>13</v>
      </c>
      <c r="C17" s="117" t="s">
        <v>65</v>
      </c>
      <c r="D17" s="285">
        <v>35071.870000000003</v>
      </c>
      <c r="E17" s="286">
        <f>SUM(E18:E20)</f>
        <v>10133.99</v>
      </c>
    </row>
    <row r="18" spans="2:11">
      <c r="B18" s="77" t="s">
        <v>4</v>
      </c>
      <c r="C18" s="115" t="s">
        <v>11</v>
      </c>
      <c r="D18" s="283">
        <v>35071.870000000003</v>
      </c>
      <c r="E18" s="284">
        <v>10133.99</v>
      </c>
    </row>
    <row r="19" spans="2:11">
      <c r="B19" s="77" t="s">
        <v>6</v>
      </c>
      <c r="C19" s="115" t="s">
        <v>104</v>
      </c>
      <c r="D19" s="281">
        <v>0</v>
      </c>
      <c r="E19" s="282">
        <v>0</v>
      </c>
    </row>
    <row r="20" spans="2:11" ht="13.5" thickBot="1">
      <c r="B20" s="79" t="s">
        <v>8</v>
      </c>
      <c r="C20" s="55" t="s">
        <v>14</v>
      </c>
      <c r="D20" s="287">
        <v>0</v>
      </c>
      <c r="E20" s="288">
        <v>0</v>
      </c>
    </row>
    <row r="21" spans="2:11" ht="13.5" thickBot="1">
      <c r="B21" s="427" t="s">
        <v>106</v>
      </c>
      <c r="C21" s="428"/>
      <c r="D21" s="289">
        <v>6391698.4100000001</v>
      </c>
      <c r="E21" s="246">
        <f>E11-E17</f>
        <v>6354908.4500000002</v>
      </c>
      <c r="F21" s="59"/>
      <c r="G21" s="190"/>
      <c r="H21" s="191"/>
      <c r="J21" s="192"/>
      <c r="K21" s="191"/>
    </row>
    <row r="22" spans="2:11">
      <c r="B22" s="2"/>
      <c r="C22" s="5"/>
      <c r="D22" s="232"/>
      <c r="E22" s="232"/>
      <c r="G22" s="190"/>
      <c r="H22" s="210"/>
    </row>
    <row r="23" spans="2:11" ht="13.5">
      <c r="B23" s="408" t="s">
        <v>100</v>
      </c>
      <c r="C23" s="431"/>
      <c r="D23" s="431"/>
      <c r="E23" s="431"/>
      <c r="G23" s="187"/>
    </row>
    <row r="24" spans="2:11" ht="14.25" thickBot="1">
      <c r="B24" s="410" t="s">
        <v>101</v>
      </c>
      <c r="C24" s="432"/>
      <c r="D24" s="432"/>
      <c r="E24" s="432"/>
    </row>
    <row r="25" spans="2:11" ht="13.5" thickBot="1">
      <c r="B25" s="62"/>
      <c r="C25" s="3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67" t="s">
        <v>15</v>
      </c>
      <c r="C26" s="68" t="s">
        <v>16</v>
      </c>
      <c r="D26" s="234">
        <v>7147822.3799999999</v>
      </c>
      <c r="E26" s="235">
        <v>6229975.8300000001</v>
      </c>
      <c r="G26" s="194"/>
    </row>
    <row r="27" spans="2:11">
      <c r="B27" s="6" t="s">
        <v>17</v>
      </c>
      <c r="C27" s="7" t="s">
        <v>107</v>
      </c>
      <c r="D27" s="236">
        <v>-379051.23000000004</v>
      </c>
      <c r="E27" s="237">
        <v>-327058.69</v>
      </c>
      <c r="F27" s="57"/>
      <c r="G27" s="193"/>
      <c r="H27" s="193"/>
      <c r="I27" s="187"/>
      <c r="J27" s="194"/>
    </row>
    <row r="28" spans="2:11">
      <c r="B28" s="6" t="s">
        <v>18</v>
      </c>
      <c r="C28" s="7" t="s">
        <v>19</v>
      </c>
      <c r="D28" s="236">
        <v>11413.39</v>
      </c>
      <c r="E28" s="238">
        <v>8469.9699999999993</v>
      </c>
      <c r="F28" s="57"/>
      <c r="G28" s="193"/>
      <c r="H28" s="193"/>
      <c r="I28" s="187"/>
      <c r="J28" s="194"/>
    </row>
    <row r="29" spans="2:11">
      <c r="B29" s="75" t="s">
        <v>4</v>
      </c>
      <c r="C29" s="4" t="s">
        <v>20</v>
      </c>
      <c r="D29" s="239">
        <v>3599.1</v>
      </c>
      <c r="E29" s="240">
        <v>402.54</v>
      </c>
      <c r="F29" s="57"/>
      <c r="G29" s="193"/>
      <c r="H29" s="193"/>
      <c r="I29" s="187"/>
      <c r="J29" s="194"/>
    </row>
    <row r="30" spans="2:11">
      <c r="B30" s="75" t="s">
        <v>6</v>
      </c>
      <c r="C30" s="4" t="s">
        <v>21</v>
      </c>
      <c r="D30" s="239">
        <v>0</v>
      </c>
      <c r="E30" s="240">
        <v>0</v>
      </c>
      <c r="F30" s="57"/>
      <c r="G30" s="193"/>
      <c r="H30" s="193"/>
      <c r="I30" s="187"/>
      <c r="J30" s="194"/>
    </row>
    <row r="31" spans="2:11">
      <c r="B31" s="75" t="s">
        <v>8</v>
      </c>
      <c r="C31" s="4" t="s">
        <v>22</v>
      </c>
      <c r="D31" s="239">
        <v>7814.29</v>
      </c>
      <c r="E31" s="240">
        <v>8067.43</v>
      </c>
      <c r="F31" s="57"/>
      <c r="G31" s="193"/>
      <c r="H31" s="193"/>
      <c r="I31" s="187"/>
      <c r="J31" s="194"/>
    </row>
    <row r="32" spans="2:11">
      <c r="B32" s="65" t="s">
        <v>23</v>
      </c>
      <c r="C32" s="8" t="s">
        <v>24</v>
      </c>
      <c r="D32" s="236">
        <v>390464.62</v>
      </c>
      <c r="E32" s="238">
        <v>335528.66000000003</v>
      </c>
      <c r="F32" s="57"/>
      <c r="G32" s="193"/>
      <c r="H32" s="193"/>
      <c r="I32" s="187"/>
      <c r="J32" s="194"/>
    </row>
    <row r="33" spans="2:10">
      <c r="B33" s="75" t="s">
        <v>4</v>
      </c>
      <c r="C33" s="4" t="s">
        <v>25</v>
      </c>
      <c r="D33" s="239">
        <v>174412.89</v>
      </c>
      <c r="E33" s="240">
        <v>252944.86</v>
      </c>
      <c r="F33" s="57"/>
      <c r="G33" s="193"/>
      <c r="H33" s="193"/>
      <c r="I33" s="187"/>
      <c r="J33" s="194"/>
    </row>
    <row r="34" spans="2:10">
      <c r="B34" s="75" t="s">
        <v>6</v>
      </c>
      <c r="C34" s="4" t="s">
        <v>26</v>
      </c>
      <c r="D34" s="239">
        <v>75469.58</v>
      </c>
      <c r="E34" s="240">
        <v>39342.92</v>
      </c>
      <c r="F34" s="57"/>
      <c r="G34" s="193"/>
      <c r="H34" s="193"/>
      <c r="I34" s="187"/>
      <c r="J34" s="194"/>
    </row>
    <row r="35" spans="2:10">
      <c r="B35" s="75" t="s">
        <v>8</v>
      </c>
      <c r="C35" s="4" t="s">
        <v>27</v>
      </c>
      <c r="D35" s="239">
        <v>9055.59</v>
      </c>
      <c r="E35" s="240">
        <v>8972.2000000000007</v>
      </c>
      <c r="F35" s="57"/>
      <c r="G35" s="193"/>
      <c r="H35" s="193"/>
      <c r="I35" s="187"/>
      <c r="J35" s="194"/>
    </row>
    <row r="36" spans="2:10">
      <c r="B36" s="75" t="s">
        <v>9</v>
      </c>
      <c r="C36" s="4" t="s">
        <v>28</v>
      </c>
      <c r="D36" s="239">
        <v>0</v>
      </c>
      <c r="E36" s="240">
        <v>0</v>
      </c>
      <c r="F36" s="57"/>
      <c r="G36" s="193"/>
      <c r="H36" s="193"/>
      <c r="I36" s="187"/>
      <c r="J36" s="194"/>
    </row>
    <row r="37" spans="2:10" ht="25.5">
      <c r="B37" s="75" t="s">
        <v>29</v>
      </c>
      <c r="C37" s="4" t="s">
        <v>30</v>
      </c>
      <c r="D37" s="239">
        <v>0</v>
      </c>
      <c r="E37" s="240">
        <v>0</v>
      </c>
      <c r="F37" s="57"/>
      <c r="G37" s="193"/>
      <c r="H37" s="193"/>
      <c r="I37" s="187"/>
      <c r="J37" s="194"/>
    </row>
    <row r="38" spans="2:10">
      <c r="B38" s="75" t="s">
        <v>31</v>
      </c>
      <c r="C38" s="4" t="s">
        <v>32</v>
      </c>
      <c r="D38" s="239">
        <v>0</v>
      </c>
      <c r="E38" s="240">
        <v>0</v>
      </c>
      <c r="F38" s="57"/>
      <c r="G38" s="193"/>
      <c r="H38" s="193"/>
      <c r="I38" s="187"/>
      <c r="J38" s="194"/>
    </row>
    <row r="39" spans="2:10">
      <c r="B39" s="76" t="s">
        <v>33</v>
      </c>
      <c r="C39" s="9" t="s">
        <v>34</v>
      </c>
      <c r="D39" s="241">
        <v>131526.56</v>
      </c>
      <c r="E39" s="242">
        <v>34268.68</v>
      </c>
      <c r="F39" s="57"/>
      <c r="G39" s="193"/>
      <c r="H39" s="193"/>
      <c r="I39" s="187"/>
      <c r="J39" s="194"/>
    </row>
    <row r="40" spans="2:10" ht="13.5" thickBot="1">
      <c r="B40" s="69" t="s">
        <v>35</v>
      </c>
      <c r="C40" s="70" t="s">
        <v>36</v>
      </c>
      <c r="D40" s="243">
        <v>-377072.74</v>
      </c>
      <c r="E40" s="244">
        <v>451991.31</v>
      </c>
      <c r="G40" s="194"/>
    </row>
    <row r="41" spans="2:10" ht="13.5" thickBot="1">
      <c r="B41" s="71" t="s">
        <v>37</v>
      </c>
      <c r="C41" s="72" t="s">
        <v>38</v>
      </c>
      <c r="D41" s="245">
        <v>6391698.4099999992</v>
      </c>
      <c r="E41" s="246">
        <f>SUM(E26,E27,E40)</f>
        <v>6354908.4499999993</v>
      </c>
      <c r="F41" s="59"/>
      <c r="G41" s="194"/>
      <c r="H41" s="187"/>
      <c r="I41" s="187"/>
      <c r="J41" s="187"/>
    </row>
    <row r="42" spans="2:10">
      <c r="B42" s="66"/>
      <c r="C42" s="66"/>
      <c r="D42" s="247"/>
      <c r="E42" s="247"/>
      <c r="F42" s="59"/>
      <c r="G42" s="188"/>
    </row>
    <row r="43" spans="2:10" ht="13.5">
      <c r="B43" s="408" t="s">
        <v>60</v>
      </c>
      <c r="C43" s="409"/>
      <c r="D43" s="409"/>
      <c r="E43" s="409"/>
      <c r="G43" s="187"/>
    </row>
    <row r="44" spans="2:10" ht="14.25" thickBot="1">
      <c r="B44" s="410" t="s">
        <v>117</v>
      </c>
      <c r="C44" s="411"/>
      <c r="D44" s="411"/>
      <c r="E44" s="411"/>
      <c r="G44"/>
    </row>
    <row r="45" spans="2:10" ht="13.5" thickBot="1">
      <c r="B45" s="62"/>
      <c r="C45" s="1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/>
    </row>
    <row r="46" spans="2:10">
      <c r="B46" s="10" t="s">
        <v>18</v>
      </c>
      <c r="C46" s="20" t="s">
        <v>108</v>
      </c>
      <c r="D46" s="248"/>
      <c r="E46" s="249"/>
      <c r="G46" s="187"/>
    </row>
    <row r="47" spans="2:10">
      <c r="B47" s="73" t="s">
        <v>4</v>
      </c>
      <c r="C47" s="4" t="s">
        <v>40</v>
      </c>
      <c r="D47" s="250">
        <v>363673.91249999998</v>
      </c>
      <c r="E47" s="251">
        <v>321610.35940000002</v>
      </c>
      <c r="G47" s="187"/>
    </row>
    <row r="48" spans="2:10">
      <c r="B48" s="87" t="s">
        <v>6</v>
      </c>
      <c r="C48" s="9" t="s">
        <v>41</v>
      </c>
      <c r="D48" s="250">
        <v>343499.94900000002</v>
      </c>
      <c r="E48" s="252">
        <v>305008.73749840265</v>
      </c>
      <c r="G48" s="196"/>
      <c r="I48" s="196"/>
    </row>
    <row r="49" spans="2:5">
      <c r="B49" s="86" t="s">
        <v>23</v>
      </c>
      <c r="C49" s="88" t="s">
        <v>109</v>
      </c>
      <c r="D49" s="253"/>
      <c r="E49" s="254"/>
    </row>
    <row r="50" spans="2:5">
      <c r="B50" s="73" t="s">
        <v>4</v>
      </c>
      <c r="C50" s="4" t="s">
        <v>40</v>
      </c>
      <c r="D50" s="250">
        <v>19.654499999999999</v>
      </c>
      <c r="E50" s="255">
        <v>19.371200000000002</v>
      </c>
    </row>
    <row r="51" spans="2:5">
      <c r="B51" s="73" t="s">
        <v>6</v>
      </c>
      <c r="C51" s="4" t="s">
        <v>110</v>
      </c>
      <c r="D51" s="250">
        <v>17.512900000000002</v>
      </c>
      <c r="E51" s="255">
        <v>19.018800000000002</v>
      </c>
    </row>
    <row r="52" spans="2:5">
      <c r="B52" s="73" t="s">
        <v>8</v>
      </c>
      <c r="C52" s="4" t="s">
        <v>111</v>
      </c>
      <c r="D52" s="250">
        <v>20.172000000000001</v>
      </c>
      <c r="E52" s="255">
        <v>20.8352</v>
      </c>
    </row>
    <row r="53" spans="2:5" ht="13.5" thickBot="1">
      <c r="B53" s="74" t="s">
        <v>9</v>
      </c>
      <c r="C53" s="13" t="s">
        <v>41</v>
      </c>
      <c r="D53" s="256">
        <v>18.607600000000001</v>
      </c>
      <c r="E53" s="257">
        <v>20.8352</v>
      </c>
    </row>
    <row r="54" spans="2:5">
      <c r="B54" s="80"/>
      <c r="C54" s="81"/>
      <c r="D54" s="258"/>
      <c r="E54" s="258"/>
    </row>
    <row r="55" spans="2:5" ht="13.5">
      <c r="B55" s="408" t="s">
        <v>62</v>
      </c>
      <c r="C55" s="409"/>
      <c r="D55" s="409"/>
      <c r="E55" s="409"/>
    </row>
    <row r="56" spans="2:5" ht="14.25" thickBot="1">
      <c r="B56" s="410" t="s">
        <v>112</v>
      </c>
      <c r="C56" s="411"/>
      <c r="D56" s="411"/>
      <c r="E56" s="411"/>
    </row>
    <row r="57" spans="2:5" ht="23.25" thickBot="1">
      <c r="B57" s="423" t="s">
        <v>42</v>
      </c>
      <c r="C57" s="424"/>
      <c r="D57" s="290" t="s">
        <v>118</v>
      </c>
      <c r="E57" s="291" t="s">
        <v>113</v>
      </c>
    </row>
    <row r="58" spans="2:5">
      <c r="B58" s="14" t="s">
        <v>18</v>
      </c>
      <c r="C58" s="89" t="s">
        <v>43</v>
      </c>
      <c r="D58" s="261">
        <f>D64</f>
        <v>6365042.4400000004</v>
      </c>
      <c r="E58" s="262">
        <f>D58/E21</f>
        <v>1.0015946712812205</v>
      </c>
    </row>
    <row r="59" spans="2:5" ht="25.5">
      <c r="B59" s="109" t="s">
        <v>4</v>
      </c>
      <c r="C59" s="107" t="s">
        <v>44</v>
      </c>
      <c r="D59" s="263">
        <v>0</v>
      </c>
      <c r="E59" s="264">
        <v>0</v>
      </c>
    </row>
    <row r="60" spans="2:5" ht="25.5">
      <c r="B60" s="108" t="s">
        <v>6</v>
      </c>
      <c r="C60" s="98" t="s">
        <v>45</v>
      </c>
      <c r="D60" s="265">
        <v>0</v>
      </c>
      <c r="E60" s="266">
        <v>0</v>
      </c>
    </row>
    <row r="61" spans="2:5">
      <c r="B61" s="108" t="s">
        <v>8</v>
      </c>
      <c r="C61" s="98" t="s">
        <v>46</v>
      </c>
      <c r="D61" s="265">
        <v>0</v>
      </c>
      <c r="E61" s="266">
        <v>0</v>
      </c>
    </row>
    <row r="62" spans="2:5">
      <c r="B62" s="108" t="s">
        <v>9</v>
      </c>
      <c r="C62" s="98" t="s">
        <v>47</v>
      </c>
      <c r="D62" s="265">
        <v>0</v>
      </c>
      <c r="E62" s="266">
        <v>0</v>
      </c>
    </row>
    <row r="63" spans="2:5">
      <c r="B63" s="108" t="s">
        <v>29</v>
      </c>
      <c r="C63" s="98" t="s">
        <v>48</v>
      </c>
      <c r="D63" s="265">
        <v>0</v>
      </c>
      <c r="E63" s="266">
        <v>0</v>
      </c>
    </row>
    <row r="64" spans="2:5">
      <c r="B64" s="109" t="s">
        <v>31</v>
      </c>
      <c r="C64" s="107" t="s">
        <v>49</v>
      </c>
      <c r="D64" s="263">
        <f>E12</f>
        <v>6365042.4400000004</v>
      </c>
      <c r="E64" s="264">
        <f>D64/E21</f>
        <v>1.0015946712812205</v>
      </c>
    </row>
    <row r="65" spans="2:5">
      <c r="B65" s="109" t="s">
        <v>33</v>
      </c>
      <c r="C65" s="107" t="s">
        <v>114</v>
      </c>
      <c r="D65" s="263">
        <v>0</v>
      </c>
      <c r="E65" s="264">
        <v>0</v>
      </c>
    </row>
    <row r="66" spans="2:5">
      <c r="B66" s="109" t="s">
        <v>50</v>
      </c>
      <c r="C66" s="107" t="s">
        <v>51</v>
      </c>
      <c r="D66" s="263">
        <v>0</v>
      </c>
      <c r="E66" s="264">
        <v>0</v>
      </c>
    </row>
    <row r="67" spans="2:5">
      <c r="B67" s="108" t="s">
        <v>52</v>
      </c>
      <c r="C67" s="98" t="s">
        <v>53</v>
      </c>
      <c r="D67" s="265">
        <v>0</v>
      </c>
      <c r="E67" s="266">
        <v>0</v>
      </c>
    </row>
    <row r="68" spans="2:5">
      <c r="B68" s="108" t="s">
        <v>54</v>
      </c>
      <c r="C68" s="98" t="s">
        <v>55</v>
      </c>
      <c r="D68" s="265">
        <v>0</v>
      </c>
      <c r="E68" s="266">
        <v>0</v>
      </c>
    </row>
    <row r="69" spans="2:5">
      <c r="B69" s="108" t="s">
        <v>56</v>
      </c>
      <c r="C69" s="98" t="s">
        <v>57</v>
      </c>
      <c r="D69" s="294">
        <v>0</v>
      </c>
      <c r="E69" s="266">
        <v>0</v>
      </c>
    </row>
    <row r="70" spans="2:5">
      <c r="B70" s="123" t="s">
        <v>58</v>
      </c>
      <c r="C70" s="122" t="s">
        <v>59</v>
      </c>
      <c r="D70" s="268">
        <v>0</v>
      </c>
      <c r="E70" s="269">
        <v>0</v>
      </c>
    </row>
    <row r="71" spans="2:5">
      <c r="B71" s="92" t="s">
        <v>23</v>
      </c>
      <c r="C71" s="8" t="s">
        <v>61</v>
      </c>
      <c r="D71" s="270">
        <f>E13</f>
        <v>0</v>
      </c>
      <c r="E71" s="271">
        <f>D71/E21</f>
        <v>0</v>
      </c>
    </row>
    <row r="72" spans="2:5">
      <c r="B72" s="93" t="s">
        <v>60</v>
      </c>
      <c r="C72" s="85" t="s">
        <v>63</v>
      </c>
      <c r="D72" s="272">
        <f>E14</f>
        <v>0</v>
      </c>
      <c r="E72" s="273">
        <v>0</v>
      </c>
    </row>
    <row r="73" spans="2:5">
      <c r="B73" s="94" t="s">
        <v>62</v>
      </c>
      <c r="C73" s="17" t="s">
        <v>65</v>
      </c>
      <c r="D73" s="274">
        <f>E17</f>
        <v>10133.99</v>
      </c>
      <c r="E73" s="275">
        <f>D73/E21</f>
        <v>1.5946712812204241E-3</v>
      </c>
    </row>
    <row r="74" spans="2:5">
      <c r="B74" s="92" t="s">
        <v>64</v>
      </c>
      <c r="C74" s="8" t="s">
        <v>66</v>
      </c>
      <c r="D74" s="270">
        <f>D58+D72-D73+D71</f>
        <v>6354908.4500000002</v>
      </c>
      <c r="E74" s="271">
        <f>E58+E71+E72-E73</f>
        <v>1</v>
      </c>
    </row>
    <row r="75" spans="2:5">
      <c r="B75" s="108" t="s">
        <v>4</v>
      </c>
      <c r="C75" s="98" t="s">
        <v>67</v>
      </c>
      <c r="D75" s="265">
        <f>D74</f>
        <v>6354908.4500000002</v>
      </c>
      <c r="E75" s="266">
        <f>E74</f>
        <v>1</v>
      </c>
    </row>
    <row r="76" spans="2:5">
      <c r="B76" s="108" t="s">
        <v>6</v>
      </c>
      <c r="C76" s="98" t="s">
        <v>115</v>
      </c>
      <c r="D76" s="265">
        <v>0</v>
      </c>
      <c r="E76" s="266">
        <v>0</v>
      </c>
    </row>
    <row r="77" spans="2:5" ht="13.5" thickBot="1">
      <c r="B77" s="110" t="s">
        <v>8</v>
      </c>
      <c r="C77" s="111" t="s">
        <v>116</v>
      </c>
      <c r="D77" s="276">
        <v>0</v>
      </c>
      <c r="E77" s="277">
        <v>0</v>
      </c>
    </row>
    <row r="78" spans="2:5">
      <c r="B78" s="1"/>
      <c r="C78" s="1"/>
      <c r="D78" s="215"/>
      <c r="E78" s="215"/>
    </row>
    <row r="79" spans="2:5">
      <c r="B79" s="1"/>
      <c r="C79" s="1"/>
      <c r="D79" s="215"/>
      <c r="E79" s="215"/>
    </row>
    <row r="80" spans="2:5">
      <c r="B80" s="1"/>
      <c r="C80" s="1"/>
      <c r="D80" s="215"/>
      <c r="E80" s="215"/>
    </row>
    <row r="81" spans="2:5">
      <c r="B81" s="1"/>
      <c r="C81" s="1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1" type="noConversion"/>
  <pageMargins left="0.56999999999999995" right="0.75" top="0.56999999999999995" bottom="0.43" header="0.5" footer="0.5"/>
  <pageSetup paperSize="9" scale="70" orientation="portrait" r:id="rId1"/>
  <headerFooter alignWithMargins="0">
    <oddHeader>&amp;C&amp;"Calibri"&amp;10&amp;K000000Confidential&amp;1#</oddHeader>
  </headerFooter>
  <customProperties>
    <customPr name="_pios_id" r:id="rId2"/>
  </customPropertie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Arkusz26"/>
  <dimension ref="A1:L81"/>
  <sheetViews>
    <sheetView zoomScale="75" zoomScaleNormal="75" workbookViewId="0">
      <selection activeCell="D36" sqref="D36"/>
    </sheetView>
  </sheetViews>
  <sheetFormatPr defaultRowHeight="12.75"/>
  <cols>
    <col min="1" max="1" width="9.140625" style="18"/>
    <col min="2" max="2" width="4.42578125" style="18" bestFit="1" customWidth="1"/>
    <col min="3" max="3" width="77.7109375" style="18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9.140625" style="186" bestFit="1" customWidth="1"/>
    <col min="11" max="11" width="7.42578125" style="186" bestFit="1" customWidth="1"/>
    <col min="12" max="12" width="12.42578125" bestFit="1" customWidth="1"/>
  </cols>
  <sheetData>
    <row r="1" spans="2:12">
      <c r="B1" s="1"/>
      <c r="C1" s="1"/>
      <c r="D1" s="215"/>
      <c r="E1" s="215"/>
    </row>
    <row r="2" spans="2:12" ht="15.75">
      <c r="B2" s="414" t="s">
        <v>0</v>
      </c>
      <c r="C2" s="414"/>
      <c r="D2" s="414"/>
      <c r="E2" s="414"/>
      <c r="L2" s="57"/>
    </row>
    <row r="3" spans="2:12" ht="15.75">
      <c r="B3" s="414" t="str">
        <f>'Fundusz Gwarantowany'!$B$3</f>
        <v>SPORZĄDZONE NA DZIEŃ 30-06-2026</v>
      </c>
      <c r="C3" s="414"/>
      <c r="D3" s="414"/>
      <c r="E3" s="414"/>
    </row>
    <row r="4" spans="2:12" ht="15">
      <c r="B4" s="61"/>
      <c r="C4" s="61"/>
      <c r="D4" s="216"/>
      <c r="E4" s="216"/>
    </row>
    <row r="5" spans="2:12" ht="14.25">
      <c r="B5" s="415" t="s">
        <v>1</v>
      </c>
      <c r="C5" s="415"/>
      <c r="D5" s="415"/>
      <c r="E5" s="415"/>
    </row>
    <row r="6" spans="2:12" ht="14.25">
      <c r="B6" s="416" t="s">
        <v>72</v>
      </c>
      <c r="C6" s="416"/>
      <c r="D6" s="416"/>
      <c r="E6" s="416"/>
    </row>
    <row r="7" spans="2:12" ht="14.25">
      <c r="B7" s="63"/>
      <c r="C7" s="63"/>
      <c r="D7" s="217"/>
      <c r="E7" s="217"/>
    </row>
    <row r="8" spans="2:12" ht="13.5">
      <c r="B8" s="408" t="s">
        <v>18</v>
      </c>
      <c r="C8" s="409"/>
      <c r="D8" s="409"/>
      <c r="E8" s="409"/>
    </row>
    <row r="9" spans="2:12" ht="16.5" thickBot="1">
      <c r="B9" s="410" t="s">
        <v>99</v>
      </c>
      <c r="C9" s="410"/>
      <c r="D9" s="410"/>
      <c r="E9" s="410"/>
    </row>
    <row r="10" spans="2:12" ht="13.5" thickBot="1">
      <c r="B10" s="62"/>
      <c r="C10" s="58" t="s">
        <v>2</v>
      </c>
      <c r="D10" s="278" t="str">
        <f>'Fundusz Gwarantowany'!$D$10</f>
        <v>30-06-2025</v>
      </c>
      <c r="E10" s="219" t="str">
        <f>'Fundusz Gwarantowany'!$E$10</f>
        <v>30-06-2026</v>
      </c>
    </row>
    <row r="11" spans="2:12">
      <c r="B11" s="64" t="s">
        <v>3</v>
      </c>
      <c r="C11" s="20" t="s">
        <v>105</v>
      </c>
      <c r="D11" s="280">
        <v>5743815.7999999998</v>
      </c>
      <c r="E11" s="221">
        <f>SUM(E12:E14,E16)</f>
        <v>5449577.8700000001</v>
      </c>
      <c r="J11" s="188"/>
    </row>
    <row r="12" spans="2:12">
      <c r="B12" s="77" t="s">
        <v>4</v>
      </c>
      <c r="C12" s="115" t="s">
        <v>5</v>
      </c>
      <c r="D12" s="281">
        <v>5743815.7999999998</v>
      </c>
      <c r="E12" s="282">
        <v>5449577.8700000001</v>
      </c>
      <c r="G12" s="187"/>
    </row>
    <row r="13" spans="2:12">
      <c r="B13" s="77" t="s">
        <v>6</v>
      </c>
      <c r="C13" s="115" t="s">
        <v>7</v>
      </c>
      <c r="D13" s="281">
        <v>0</v>
      </c>
      <c r="E13" s="282">
        <v>0</v>
      </c>
    </row>
    <row r="14" spans="2:12">
      <c r="B14" s="77" t="s">
        <v>8</v>
      </c>
      <c r="C14" s="115" t="s">
        <v>10</v>
      </c>
      <c r="D14" s="281">
        <v>0</v>
      </c>
      <c r="E14" s="282">
        <v>0</v>
      </c>
    </row>
    <row r="15" spans="2:12">
      <c r="B15" s="77" t="s">
        <v>102</v>
      </c>
      <c r="C15" s="115" t="s">
        <v>11</v>
      </c>
      <c r="D15" s="281">
        <v>0</v>
      </c>
      <c r="E15" s="282">
        <f>E14</f>
        <v>0</v>
      </c>
    </row>
    <row r="16" spans="2:12">
      <c r="B16" s="78" t="s">
        <v>103</v>
      </c>
      <c r="C16" s="116" t="s">
        <v>12</v>
      </c>
      <c r="D16" s="283">
        <v>0</v>
      </c>
      <c r="E16" s="284">
        <v>0</v>
      </c>
    </row>
    <row r="17" spans="2:11">
      <c r="B17" s="6" t="s">
        <v>13</v>
      </c>
      <c r="C17" s="117" t="s">
        <v>65</v>
      </c>
      <c r="D17" s="285">
        <v>31953.45</v>
      </c>
      <c r="E17" s="286">
        <f>SUM(E18:E20)</f>
        <v>8890.2000000000007</v>
      </c>
    </row>
    <row r="18" spans="2:11">
      <c r="B18" s="77" t="s">
        <v>4</v>
      </c>
      <c r="C18" s="115" t="s">
        <v>11</v>
      </c>
      <c r="D18" s="283">
        <v>31953.45</v>
      </c>
      <c r="E18" s="284">
        <v>8890.2000000000007</v>
      </c>
    </row>
    <row r="19" spans="2:11">
      <c r="B19" s="77" t="s">
        <v>6</v>
      </c>
      <c r="C19" s="115" t="s">
        <v>104</v>
      </c>
      <c r="D19" s="281">
        <v>0</v>
      </c>
      <c r="E19" s="282">
        <v>0</v>
      </c>
    </row>
    <row r="20" spans="2:11" ht="13.5" thickBot="1">
      <c r="B20" s="79" t="s">
        <v>8</v>
      </c>
      <c r="C20" s="55" t="s">
        <v>14</v>
      </c>
      <c r="D20" s="287">
        <v>0</v>
      </c>
      <c r="E20" s="288">
        <v>0</v>
      </c>
    </row>
    <row r="21" spans="2:11" ht="13.5" thickBot="1">
      <c r="B21" s="427" t="s">
        <v>106</v>
      </c>
      <c r="C21" s="428"/>
      <c r="D21" s="289">
        <v>5711862.3499999996</v>
      </c>
      <c r="E21" s="246">
        <f>E11-E17</f>
        <v>5440687.6699999999</v>
      </c>
      <c r="F21" s="59"/>
      <c r="G21" s="190"/>
      <c r="H21" s="191"/>
      <c r="J21" s="192"/>
      <c r="K21" s="191"/>
    </row>
    <row r="22" spans="2:11">
      <c r="B22" s="2"/>
      <c r="C22" s="5"/>
      <c r="D22" s="232"/>
      <c r="E22" s="232"/>
      <c r="G22" s="190"/>
      <c r="H22" s="210"/>
    </row>
    <row r="23" spans="2:11" ht="13.5">
      <c r="B23" s="408" t="s">
        <v>100</v>
      </c>
      <c r="C23" s="431"/>
      <c r="D23" s="431"/>
      <c r="E23" s="431"/>
      <c r="G23" s="187"/>
    </row>
    <row r="24" spans="2:11" ht="14.25" thickBot="1">
      <c r="B24" s="410" t="s">
        <v>101</v>
      </c>
      <c r="C24" s="432"/>
      <c r="D24" s="432"/>
      <c r="E24" s="432"/>
    </row>
    <row r="25" spans="2:11" ht="13.5" thickBot="1">
      <c r="B25" s="62"/>
      <c r="C25" s="3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67" t="s">
        <v>15</v>
      </c>
      <c r="C26" s="68" t="s">
        <v>16</v>
      </c>
      <c r="D26" s="234">
        <v>5554363.21</v>
      </c>
      <c r="E26" s="235">
        <v>5941708.5800000001</v>
      </c>
      <c r="G26" s="194"/>
    </row>
    <row r="27" spans="2:11">
      <c r="B27" s="6" t="s">
        <v>17</v>
      </c>
      <c r="C27" s="7" t="s">
        <v>107</v>
      </c>
      <c r="D27" s="236">
        <v>-330675.43000000005</v>
      </c>
      <c r="E27" s="237">
        <v>-309439.88</v>
      </c>
      <c r="F27" s="57"/>
      <c r="G27" s="204"/>
      <c r="H27" s="193"/>
      <c r="I27" s="187"/>
      <c r="J27" s="194"/>
    </row>
    <row r="28" spans="2:11">
      <c r="B28" s="6" t="s">
        <v>18</v>
      </c>
      <c r="C28" s="7" t="s">
        <v>19</v>
      </c>
      <c r="D28" s="236">
        <v>9024.52</v>
      </c>
      <c r="E28" s="238">
        <v>0</v>
      </c>
      <c r="F28" s="57"/>
      <c r="G28" s="193"/>
      <c r="H28" s="193"/>
      <c r="I28" s="187"/>
      <c r="J28" s="194"/>
    </row>
    <row r="29" spans="2:11">
      <c r="B29" s="75" t="s">
        <v>4</v>
      </c>
      <c r="C29" s="4" t="s">
        <v>20</v>
      </c>
      <c r="D29" s="239">
        <v>0</v>
      </c>
      <c r="E29" s="240">
        <v>0</v>
      </c>
      <c r="F29" s="57"/>
      <c r="G29" s="193"/>
      <c r="H29" s="193"/>
      <c r="I29" s="187"/>
      <c r="J29" s="194"/>
    </row>
    <row r="30" spans="2:11">
      <c r="B30" s="75" t="s">
        <v>6</v>
      </c>
      <c r="C30" s="4" t="s">
        <v>21</v>
      </c>
      <c r="D30" s="239">
        <v>0</v>
      </c>
      <c r="E30" s="240">
        <v>0</v>
      </c>
      <c r="F30" s="57"/>
      <c r="G30" s="193"/>
      <c r="H30" s="193"/>
      <c r="I30" s="187"/>
      <c r="J30" s="194"/>
    </row>
    <row r="31" spans="2:11">
      <c r="B31" s="75" t="s">
        <v>8</v>
      </c>
      <c r="C31" s="4" t="s">
        <v>22</v>
      </c>
      <c r="D31" s="239">
        <v>9024.52</v>
      </c>
      <c r="E31" s="240">
        <v>0</v>
      </c>
      <c r="F31" s="57"/>
      <c r="G31" s="193"/>
      <c r="H31" s="193"/>
      <c r="I31" s="187"/>
      <c r="J31" s="194"/>
    </row>
    <row r="32" spans="2:11">
      <c r="B32" s="65" t="s">
        <v>23</v>
      </c>
      <c r="C32" s="8" t="s">
        <v>24</v>
      </c>
      <c r="D32" s="236">
        <v>339699.95</v>
      </c>
      <c r="E32" s="238">
        <v>309439.88</v>
      </c>
      <c r="F32" s="57"/>
      <c r="G32" s="204"/>
      <c r="H32" s="193"/>
      <c r="I32" s="187"/>
      <c r="J32" s="194"/>
    </row>
    <row r="33" spans="2:10">
      <c r="B33" s="75" t="s">
        <v>4</v>
      </c>
      <c r="C33" s="4" t="s">
        <v>25</v>
      </c>
      <c r="D33" s="239">
        <v>260192.56</v>
      </c>
      <c r="E33" s="240">
        <v>263075.67</v>
      </c>
      <c r="F33" s="57"/>
      <c r="G33" s="193"/>
      <c r="H33" s="193"/>
      <c r="I33" s="187"/>
      <c r="J33" s="194"/>
    </row>
    <row r="34" spans="2:10">
      <c r="B34" s="75" t="s">
        <v>6</v>
      </c>
      <c r="C34" s="4" t="s">
        <v>26</v>
      </c>
      <c r="D34" s="239">
        <v>55307.28</v>
      </c>
      <c r="E34" s="240">
        <v>24930.01</v>
      </c>
      <c r="F34" s="57"/>
      <c r="G34" s="193"/>
      <c r="H34" s="193"/>
      <c r="I34" s="187"/>
      <c r="J34" s="194"/>
    </row>
    <row r="35" spans="2:10">
      <c r="B35" s="75" t="s">
        <v>8</v>
      </c>
      <c r="C35" s="4" t="s">
        <v>27</v>
      </c>
      <c r="D35" s="239">
        <v>5624.33</v>
      </c>
      <c r="E35" s="240">
        <v>5947.72</v>
      </c>
      <c r="F35" s="57"/>
      <c r="G35" s="193"/>
      <c r="H35" s="193"/>
      <c r="I35" s="187"/>
      <c r="J35" s="194"/>
    </row>
    <row r="36" spans="2:10">
      <c r="B36" s="75" t="s">
        <v>9</v>
      </c>
      <c r="C36" s="4" t="s">
        <v>28</v>
      </c>
      <c r="D36" s="239">
        <v>0</v>
      </c>
      <c r="E36" s="240">
        <v>0</v>
      </c>
      <c r="F36" s="57"/>
      <c r="G36" s="193"/>
      <c r="H36" s="193"/>
      <c r="I36" s="187"/>
      <c r="J36" s="194"/>
    </row>
    <row r="37" spans="2:10" ht="25.5">
      <c r="B37" s="75" t="s">
        <v>29</v>
      </c>
      <c r="C37" s="4" t="s">
        <v>30</v>
      </c>
      <c r="D37" s="239">
        <v>0</v>
      </c>
      <c r="E37" s="240">
        <v>0</v>
      </c>
      <c r="F37" s="57"/>
      <c r="G37" s="193"/>
      <c r="H37" s="193"/>
      <c r="I37" s="187"/>
      <c r="J37" s="194"/>
    </row>
    <row r="38" spans="2:10">
      <c r="B38" s="75" t="s">
        <v>31</v>
      </c>
      <c r="C38" s="4" t="s">
        <v>32</v>
      </c>
      <c r="D38" s="239">
        <v>0</v>
      </c>
      <c r="E38" s="240">
        <v>0</v>
      </c>
      <c r="F38" s="57"/>
      <c r="G38" s="193"/>
      <c r="H38" s="193"/>
      <c r="I38" s="187"/>
      <c r="J38" s="194"/>
    </row>
    <row r="39" spans="2:10">
      <c r="B39" s="76" t="s">
        <v>33</v>
      </c>
      <c r="C39" s="9" t="s">
        <v>34</v>
      </c>
      <c r="D39" s="241">
        <v>18575.780000000002</v>
      </c>
      <c r="E39" s="242">
        <v>15486.480000000001</v>
      </c>
      <c r="F39" s="57"/>
      <c r="G39" s="193"/>
      <c r="H39" s="193"/>
      <c r="I39" s="187"/>
      <c r="J39" s="194"/>
    </row>
    <row r="40" spans="2:10" ht="13.5" thickBot="1">
      <c r="B40" s="69" t="s">
        <v>35</v>
      </c>
      <c r="C40" s="70" t="s">
        <v>36</v>
      </c>
      <c r="D40" s="243">
        <v>488174.57</v>
      </c>
      <c r="E40" s="244">
        <v>-191581.03000000003</v>
      </c>
      <c r="G40" s="194"/>
    </row>
    <row r="41" spans="2:10" ht="13.5" thickBot="1">
      <c r="B41" s="71" t="s">
        <v>37</v>
      </c>
      <c r="C41" s="72" t="s">
        <v>38</v>
      </c>
      <c r="D41" s="245">
        <v>5711862.3500000006</v>
      </c>
      <c r="E41" s="246">
        <f>SUM(E26,E27,E40)</f>
        <v>5440687.6699999999</v>
      </c>
      <c r="F41" s="59"/>
      <c r="G41" s="194"/>
    </row>
    <row r="42" spans="2:10">
      <c r="B42" s="66"/>
      <c r="C42" s="66"/>
      <c r="D42" s="247"/>
      <c r="E42" s="247"/>
      <c r="F42" s="59"/>
      <c r="G42" s="188"/>
    </row>
    <row r="43" spans="2:10" ht="13.5">
      <c r="B43" s="408" t="s">
        <v>60</v>
      </c>
      <c r="C43" s="409"/>
      <c r="D43" s="409"/>
      <c r="E43" s="409"/>
      <c r="G43" s="187"/>
    </row>
    <row r="44" spans="2:10" ht="14.25" thickBot="1">
      <c r="B44" s="410" t="s">
        <v>117</v>
      </c>
      <c r="C44" s="411"/>
      <c r="D44" s="411"/>
      <c r="E44" s="411"/>
      <c r="G44" s="187"/>
    </row>
    <row r="45" spans="2:10" ht="13.5" thickBot="1">
      <c r="B45" s="62"/>
      <c r="C45" s="1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0" t="s">
        <v>18</v>
      </c>
      <c r="C46" s="20" t="s">
        <v>108</v>
      </c>
      <c r="D46" s="248"/>
      <c r="E46" s="249"/>
      <c r="G46"/>
    </row>
    <row r="47" spans="2:10">
      <c r="B47" s="73" t="s">
        <v>4</v>
      </c>
      <c r="C47" s="4" t="s">
        <v>40</v>
      </c>
      <c r="D47" s="250">
        <v>596957.98629999999</v>
      </c>
      <c r="E47" s="251">
        <v>540741.63809999998</v>
      </c>
      <c r="G47"/>
    </row>
    <row r="48" spans="2:10">
      <c r="B48" s="87" t="s">
        <v>6</v>
      </c>
      <c r="C48" s="9" t="s">
        <v>41</v>
      </c>
      <c r="D48" s="250">
        <v>563570.06460000004</v>
      </c>
      <c r="E48" s="252">
        <v>512318.23794134485</v>
      </c>
      <c r="G48" s="187"/>
    </row>
    <row r="49" spans="2:5">
      <c r="B49" s="86" t="s">
        <v>23</v>
      </c>
      <c r="C49" s="88" t="s">
        <v>109</v>
      </c>
      <c r="D49" s="253"/>
      <c r="E49" s="254"/>
    </row>
    <row r="50" spans="2:5">
      <c r="B50" s="73" t="s">
        <v>4</v>
      </c>
      <c r="C50" s="4" t="s">
        <v>40</v>
      </c>
      <c r="D50" s="250">
        <v>9.3043999999999993</v>
      </c>
      <c r="E50" s="255">
        <v>10.988099999999999</v>
      </c>
    </row>
    <row r="51" spans="2:5">
      <c r="B51" s="73" t="s">
        <v>6</v>
      </c>
      <c r="C51" s="4" t="s">
        <v>110</v>
      </c>
      <c r="D51" s="250">
        <v>8.9738000000000007</v>
      </c>
      <c r="E51" s="255">
        <v>10.349</v>
      </c>
    </row>
    <row r="52" spans="2:5">
      <c r="B52" s="73" t="s">
        <v>8</v>
      </c>
      <c r="C52" s="4" t="s">
        <v>111</v>
      </c>
      <c r="D52" s="250">
        <v>10.3803</v>
      </c>
      <c r="E52" s="255">
        <v>11.378</v>
      </c>
    </row>
    <row r="53" spans="2:5" ht="13.5" thickBot="1">
      <c r="B53" s="74" t="s">
        <v>9</v>
      </c>
      <c r="C53" s="13" t="s">
        <v>41</v>
      </c>
      <c r="D53" s="256">
        <v>10.1351</v>
      </c>
      <c r="E53" s="257">
        <v>10.6197</v>
      </c>
    </row>
    <row r="54" spans="2:5">
      <c r="B54" s="80"/>
      <c r="C54" s="81"/>
      <c r="D54" s="258"/>
      <c r="E54" s="258"/>
    </row>
    <row r="55" spans="2:5" ht="13.5">
      <c r="B55" s="408" t="s">
        <v>62</v>
      </c>
      <c r="C55" s="409"/>
      <c r="D55" s="409"/>
      <c r="E55" s="409"/>
    </row>
    <row r="56" spans="2:5" ht="14.25" thickBot="1">
      <c r="B56" s="410" t="s">
        <v>112</v>
      </c>
      <c r="C56" s="411"/>
      <c r="D56" s="411"/>
      <c r="E56" s="411"/>
    </row>
    <row r="57" spans="2:5" ht="23.25" thickBot="1">
      <c r="B57" s="423" t="s">
        <v>42</v>
      </c>
      <c r="C57" s="424"/>
      <c r="D57" s="290" t="s">
        <v>118</v>
      </c>
      <c r="E57" s="291" t="s">
        <v>113</v>
      </c>
    </row>
    <row r="58" spans="2:5">
      <c r="B58" s="14" t="s">
        <v>18</v>
      </c>
      <c r="C58" s="89" t="s">
        <v>43</v>
      </c>
      <c r="D58" s="261">
        <f>D64</f>
        <v>5449577.8700000001</v>
      </c>
      <c r="E58" s="262">
        <f>D58/E21</f>
        <v>1.0016340213846535</v>
      </c>
    </row>
    <row r="59" spans="2:5" ht="25.5">
      <c r="B59" s="109" t="s">
        <v>4</v>
      </c>
      <c r="C59" s="107" t="s">
        <v>44</v>
      </c>
      <c r="D59" s="263">
        <v>0</v>
      </c>
      <c r="E59" s="264">
        <v>0</v>
      </c>
    </row>
    <row r="60" spans="2:5" ht="25.5">
      <c r="B60" s="108" t="s">
        <v>6</v>
      </c>
      <c r="C60" s="98" t="s">
        <v>45</v>
      </c>
      <c r="D60" s="265">
        <v>0</v>
      </c>
      <c r="E60" s="266">
        <v>0</v>
      </c>
    </row>
    <row r="61" spans="2:5">
      <c r="B61" s="108" t="s">
        <v>8</v>
      </c>
      <c r="C61" s="98" t="s">
        <v>46</v>
      </c>
      <c r="D61" s="265">
        <v>0</v>
      </c>
      <c r="E61" s="266">
        <v>0</v>
      </c>
    </row>
    <row r="62" spans="2:5">
      <c r="B62" s="108" t="s">
        <v>9</v>
      </c>
      <c r="C62" s="98" t="s">
        <v>47</v>
      </c>
      <c r="D62" s="265">
        <v>0</v>
      </c>
      <c r="E62" s="266">
        <v>0</v>
      </c>
    </row>
    <row r="63" spans="2:5">
      <c r="B63" s="108" t="s">
        <v>29</v>
      </c>
      <c r="C63" s="98" t="s">
        <v>48</v>
      </c>
      <c r="D63" s="265">
        <v>0</v>
      </c>
      <c r="E63" s="266">
        <v>0</v>
      </c>
    </row>
    <row r="64" spans="2:5">
      <c r="B64" s="109" t="s">
        <v>31</v>
      </c>
      <c r="C64" s="107" t="s">
        <v>49</v>
      </c>
      <c r="D64" s="263">
        <f>E12</f>
        <v>5449577.8700000001</v>
      </c>
      <c r="E64" s="264">
        <f>D64/E21</f>
        <v>1.0016340213846535</v>
      </c>
    </row>
    <row r="65" spans="2:5">
      <c r="B65" s="109" t="s">
        <v>33</v>
      </c>
      <c r="C65" s="107" t="s">
        <v>114</v>
      </c>
      <c r="D65" s="263">
        <v>0</v>
      </c>
      <c r="E65" s="264">
        <v>0</v>
      </c>
    </row>
    <row r="66" spans="2:5">
      <c r="B66" s="109" t="s">
        <v>50</v>
      </c>
      <c r="C66" s="107" t="s">
        <v>51</v>
      </c>
      <c r="D66" s="263">
        <v>0</v>
      </c>
      <c r="E66" s="264">
        <v>0</v>
      </c>
    </row>
    <row r="67" spans="2:5">
      <c r="B67" s="108" t="s">
        <v>52</v>
      </c>
      <c r="C67" s="98" t="s">
        <v>53</v>
      </c>
      <c r="D67" s="265">
        <v>0</v>
      </c>
      <c r="E67" s="266">
        <v>0</v>
      </c>
    </row>
    <row r="68" spans="2:5">
      <c r="B68" s="108" t="s">
        <v>54</v>
      </c>
      <c r="C68" s="98" t="s">
        <v>55</v>
      </c>
      <c r="D68" s="265">
        <v>0</v>
      </c>
      <c r="E68" s="266">
        <v>0</v>
      </c>
    </row>
    <row r="69" spans="2:5">
      <c r="B69" s="108" t="s">
        <v>56</v>
      </c>
      <c r="C69" s="98" t="s">
        <v>57</v>
      </c>
      <c r="D69" s="294">
        <v>0</v>
      </c>
      <c r="E69" s="266">
        <v>0</v>
      </c>
    </row>
    <row r="70" spans="2:5">
      <c r="B70" s="123" t="s">
        <v>58</v>
      </c>
      <c r="C70" s="122" t="s">
        <v>59</v>
      </c>
      <c r="D70" s="268">
        <v>0</v>
      </c>
      <c r="E70" s="269">
        <v>0</v>
      </c>
    </row>
    <row r="71" spans="2:5">
      <c r="B71" s="92" t="s">
        <v>23</v>
      </c>
      <c r="C71" s="8" t="s">
        <v>61</v>
      </c>
      <c r="D71" s="270">
        <v>0</v>
      </c>
      <c r="E71" s="271">
        <v>0</v>
      </c>
    </row>
    <row r="72" spans="2:5">
      <c r="B72" s="93" t="s">
        <v>60</v>
      </c>
      <c r="C72" s="85" t="s">
        <v>63</v>
      </c>
      <c r="D72" s="272">
        <f>E14</f>
        <v>0</v>
      </c>
      <c r="E72" s="273">
        <f>D72/E21</f>
        <v>0</v>
      </c>
    </row>
    <row r="73" spans="2:5">
      <c r="B73" s="94" t="s">
        <v>62</v>
      </c>
      <c r="C73" s="17" t="s">
        <v>65</v>
      </c>
      <c r="D73" s="274">
        <f>E17</f>
        <v>8890.2000000000007</v>
      </c>
      <c r="E73" s="275">
        <f>D73/E21</f>
        <v>1.6340213846533854E-3</v>
      </c>
    </row>
    <row r="74" spans="2:5">
      <c r="B74" s="92" t="s">
        <v>64</v>
      </c>
      <c r="C74" s="8" t="s">
        <v>66</v>
      </c>
      <c r="D74" s="270">
        <f>D58-D73+D72</f>
        <v>5440687.6699999999</v>
      </c>
      <c r="E74" s="271">
        <f>E58+E72-E73</f>
        <v>1.0000000000000002</v>
      </c>
    </row>
    <row r="75" spans="2:5">
      <c r="B75" s="108" t="s">
        <v>4</v>
      </c>
      <c r="C75" s="98" t="s">
        <v>67</v>
      </c>
      <c r="D75" s="265">
        <f>D74</f>
        <v>5440687.6699999999</v>
      </c>
      <c r="E75" s="266">
        <f>E74</f>
        <v>1.0000000000000002</v>
      </c>
    </row>
    <row r="76" spans="2:5">
      <c r="B76" s="108" t="s">
        <v>6</v>
      </c>
      <c r="C76" s="98" t="s">
        <v>115</v>
      </c>
      <c r="D76" s="265">
        <v>0</v>
      </c>
      <c r="E76" s="266">
        <v>0</v>
      </c>
    </row>
    <row r="77" spans="2:5" ht="13.5" thickBot="1">
      <c r="B77" s="110" t="s">
        <v>8</v>
      </c>
      <c r="C77" s="111" t="s">
        <v>116</v>
      </c>
      <c r="D77" s="276">
        <v>0</v>
      </c>
      <c r="E77" s="277">
        <v>0</v>
      </c>
    </row>
    <row r="78" spans="2:5">
      <c r="B78" s="1"/>
      <c r="C78" s="1"/>
      <c r="D78" s="215"/>
      <c r="E78" s="215"/>
    </row>
    <row r="79" spans="2:5">
      <c r="B79" s="1"/>
      <c r="C79" s="1"/>
      <c r="D79" s="215"/>
      <c r="E79" s="215"/>
    </row>
    <row r="80" spans="2:5">
      <c r="B80" s="1"/>
      <c r="C80" s="1"/>
      <c r="D80" s="215"/>
      <c r="E80" s="215"/>
    </row>
    <row r="81" spans="2:5">
      <c r="B81" s="1"/>
      <c r="C81" s="1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1" type="noConversion"/>
  <pageMargins left="0.6" right="0.75" top="0.62" bottom="0.47" header="0.5" footer="0.5"/>
  <pageSetup paperSize="9" scale="70" orientation="portrait" r:id="rId1"/>
  <headerFooter alignWithMargins="0">
    <oddHeader>&amp;C&amp;"Calibri"&amp;10&amp;K000000Confidential&amp;1#</oddHeader>
  </headerFooter>
  <customProperties>
    <customPr name="_pios_id" r:id="rId2"/>
  </customPropertie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Arkusz27"/>
  <dimension ref="A1:L81"/>
  <sheetViews>
    <sheetView zoomScale="75" zoomScaleNormal="75" workbookViewId="0">
      <selection activeCell="H26" sqref="H26"/>
    </sheetView>
  </sheetViews>
  <sheetFormatPr defaultRowHeight="12.75"/>
  <cols>
    <col min="1" max="1" width="9.140625" style="18"/>
    <col min="2" max="2" width="4.42578125" style="18" bestFit="1" customWidth="1"/>
    <col min="3" max="3" width="77.7109375" style="18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9.140625" style="186" bestFit="1" customWidth="1"/>
    <col min="11" max="11" width="7.42578125" style="186" bestFit="1" customWidth="1"/>
    <col min="12" max="12" width="12.42578125" bestFit="1" customWidth="1"/>
  </cols>
  <sheetData>
    <row r="1" spans="2:12">
      <c r="B1" s="1"/>
      <c r="C1" s="1"/>
      <c r="D1" s="215"/>
      <c r="E1" s="215"/>
    </row>
    <row r="2" spans="2:12" ht="15.75">
      <c r="B2" s="414" t="s">
        <v>0</v>
      </c>
      <c r="C2" s="414"/>
      <c r="D2" s="414"/>
      <c r="E2" s="414"/>
      <c r="H2" s="200"/>
      <c r="I2" s="200"/>
      <c r="J2" s="194"/>
      <c r="L2" s="57"/>
    </row>
    <row r="3" spans="2:12" ht="15.75">
      <c r="B3" s="414" t="str">
        <f>'Fundusz Gwarantowany'!$B$3</f>
        <v>SPORZĄDZONE NA DZIEŃ 30-06-2026</v>
      </c>
      <c r="C3" s="414"/>
      <c r="D3" s="414"/>
      <c r="E3" s="414"/>
      <c r="H3" s="200"/>
      <c r="I3" s="200"/>
      <c r="J3" s="194"/>
    </row>
    <row r="4" spans="2:12" ht="15">
      <c r="B4" s="61"/>
      <c r="C4" s="61"/>
      <c r="D4" s="216"/>
      <c r="E4" s="216"/>
      <c r="J4" s="194"/>
    </row>
    <row r="5" spans="2:12" ht="14.25">
      <c r="B5" s="415" t="s">
        <v>1</v>
      </c>
      <c r="C5" s="415"/>
      <c r="D5" s="415"/>
      <c r="E5" s="415"/>
    </row>
    <row r="6" spans="2:12" ht="14.25">
      <c r="B6" s="416" t="s">
        <v>73</v>
      </c>
      <c r="C6" s="416"/>
      <c r="D6" s="416"/>
      <c r="E6" s="416"/>
    </row>
    <row r="7" spans="2:12" ht="14.25">
      <c r="B7" s="63"/>
      <c r="C7" s="63"/>
      <c r="D7" s="217"/>
      <c r="E7" s="217"/>
    </row>
    <row r="8" spans="2:12" ht="13.5">
      <c r="B8" s="408" t="s">
        <v>18</v>
      </c>
      <c r="C8" s="409"/>
      <c r="D8" s="409"/>
      <c r="E8" s="409"/>
    </row>
    <row r="9" spans="2:12" ht="16.5" thickBot="1">
      <c r="B9" s="410" t="s">
        <v>99</v>
      </c>
      <c r="C9" s="410"/>
      <c r="D9" s="410"/>
      <c r="E9" s="410"/>
    </row>
    <row r="10" spans="2:12" ht="13.5" thickBot="1">
      <c r="B10" s="62"/>
      <c r="C10" s="58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64" t="s">
        <v>3</v>
      </c>
      <c r="C11" s="20" t="s">
        <v>105</v>
      </c>
      <c r="D11" s="280">
        <v>946984.02</v>
      </c>
      <c r="E11" s="221">
        <f>SUM(E12:E14,E16)</f>
        <v>1096218.1399999999</v>
      </c>
      <c r="H11" s="187"/>
    </row>
    <row r="12" spans="2:12">
      <c r="B12" s="97" t="s">
        <v>4</v>
      </c>
      <c r="C12" s="124" t="s">
        <v>5</v>
      </c>
      <c r="D12" s="281">
        <v>942663.46</v>
      </c>
      <c r="E12" s="282">
        <v>1094501.17</v>
      </c>
      <c r="G12" s="188"/>
      <c r="H12" s="187"/>
    </row>
    <row r="13" spans="2:12">
      <c r="B13" s="97" t="s">
        <v>6</v>
      </c>
      <c r="C13" s="124" t="s">
        <v>7</v>
      </c>
      <c r="D13" s="281">
        <v>1320.56</v>
      </c>
      <c r="E13" s="282">
        <v>1716.97</v>
      </c>
      <c r="H13" s="187"/>
    </row>
    <row r="14" spans="2:12">
      <c r="B14" s="97" t="s">
        <v>8</v>
      </c>
      <c r="C14" s="124" t="s">
        <v>10</v>
      </c>
      <c r="D14" s="281">
        <v>3000</v>
      </c>
      <c r="E14" s="282">
        <v>0</v>
      </c>
      <c r="H14" s="187"/>
    </row>
    <row r="15" spans="2:12">
      <c r="B15" s="97" t="s">
        <v>102</v>
      </c>
      <c r="C15" s="124" t="s">
        <v>11</v>
      </c>
      <c r="D15" s="281">
        <v>3000</v>
      </c>
      <c r="E15" s="282">
        <f>E14</f>
        <v>0</v>
      </c>
      <c r="H15" s="187"/>
    </row>
    <row r="16" spans="2:12">
      <c r="B16" s="100" t="s">
        <v>103</v>
      </c>
      <c r="C16" s="125" t="s">
        <v>12</v>
      </c>
      <c r="D16" s="283">
        <v>0</v>
      </c>
      <c r="E16" s="284">
        <v>0</v>
      </c>
      <c r="H16" s="187"/>
    </row>
    <row r="17" spans="2:11">
      <c r="B17" s="6" t="s">
        <v>13</v>
      </c>
      <c r="C17" s="117" t="s">
        <v>65</v>
      </c>
      <c r="D17" s="285">
        <v>1529.31</v>
      </c>
      <c r="E17" s="286">
        <f>SUM(E18:E20)</f>
        <v>1832</v>
      </c>
    </row>
    <row r="18" spans="2:11">
      <c r="B18" s="97" t="s">
        <v>4</v>
      </c>
      <c r="C18" s="124" t="s">
        <v>11</v>
      </c>
      <c r="D18" s="283">
        <v>1529.31</v>
      </c>
      <c r="E18" s="284">
        <v>1832</v>
      </c>
    </row>
    <row r="19" spans="2:11">
      <c r="B19" s="97" t="s">
        <v>6</v>
      </c>
      <c r="C19" s="124" t="s">
        <v>104</v>
      </c>
      <c r="D19" s="281">
        <v>0</v>
      </c>
      <c r="E19" s="282">
        <v>0</v>
      </c>
    </row>
    <row r="20" spans="2:11" ht="13.5" thickBot="1">
      <c r="B20" s="102" t="s">
        <v>8</v>
      </c>
      <c r="C20" s="103" t="s">
        <v>14</v>
      </c>
      <c r="D20" s="287">
        <v>0</v>
      </c>
      <c r="E20" s="288">
        <v>0</v>
      </c>
    </row>
    <row r="21" spans="2:11" ht="13.5" thickBot="1">
      <c r="B21" s="427" t="s">
        <v>106</v>
      </c>
      <c r="C21" s="428"/>
      <c r="D21" s="289">
        <v>945454.71</v>
      </c>
      <c r="E21" s="246">
        <f>E11-E17</f>
        <v>1094386.1399999999</v>
      </c>
      <c r="F21" s="59"/>
      <c r="G21" s="190"/>
      <c r="H21" s="191"/>
      <c r="J21" s="192"/>
      <c r="K21" s="191"/>
    </row>
    <row r="22" spans="2:11">
      <c r="B22" s="2"/>
      <c r="C22" s="5"/>
      <c r="D22" s="232"/>
      <c r="E22" s="232"/>
      <c r="G22" s="190"/>
      <c r="H22" s="210"/>
    </row>
    <row r="23" spans="2:11" ht="13.5">
      <c r="B23" s="408" t="s">
        <v>100</v>
      </c>
      <c r="C23" s="419"/>
      <c r="D23" s="419"/>
      <c r="E23" s="419"/>
      <c r="G23" s="187"/>
    </row>
    <row r="24" spans="2:11" ht="14.25" thickBot="1">
      <c r="B24" s="410" t="s">
        <v>101</v>
      </c>
      <c r="C24" s="420"/>
      <c r="D24" s="420"/>
      <c r="E24" s="420"/>
    </row>
    <row r="25" spans="2:11" ht="13.5" thickBot="1">
      <c r="B25" s="62"/>
      <c r="C25" s="104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67" t="s">
        <v>15</v>
      </c>
      <c r="C26" s="68" t="s">
        <v>16</v>
      </c>
      <c r="D26" s="234">
        <v>931484.60000000009</v>
      </c>
      <c r="E26" s="235">
        <v>961431.14</v>
      </c>
      <c r="G26" s="194"/>
    </row>
    <row r="27" spans="2:11">
      <c r="B27" s="6" t="s">
        <v>17</v>
      </c>
      <c r="C27" s="7" t="s">
        <v>107</v>
      </c>
      <c r="D27" s="236">
        <v>-58169.949999999953</v>
      </c>
      <c r="E27" s="237">
        <v>-17601.260000000002</v>
      </c>
      <c r="F27" s="57"/>
      <c r="G27" s="204"/>
      <c r="H27" s="193"/>
      <c r="I27" s="187"/>
      <c r="J27" s="194"/>
    </row>
    <row r="28" spans="2:11">
      <c r="B28" s="6" t="s">
        <v>18</v>
      </c>
      <c r="C28" s="7" t="s">
        <v>19</v>
      </c>
      <c r="D28" s="236">
        <v>0</v>
      </c>
      <c r="E28" s="238">
        <v>0</v>
      </c>
      <c r="F28" s="57"/>
      <c r="G28" s="193"/>
      <c r="H28" s="193"/>
      <c r="I28" s="187"/>
      <c r="J28" s="194"/>
    </row>
    <row r="29" spans="2:11">
      <c r="B29" s="105" t="s">
        <v>4</v>
      </c>
      <c r="C29" s="98" t="s">
        <v>20</v>
      </c>
      <c r="D29" s="239">
        <v>0</v>
      </c>
      <c r="E29" s="240">
        <v>0</v>
      </c>
      <c r="F29" s="57"/>
      <c r="G29" s="193"/>
      <c r="H29" s="193"/>
      <c r="I29" s="187"/>
      <c r="J29" s="194"/>
    </row>
    <row r="30" spans="2:11">
      <c r="B30" s="105" t="s">
        <v>6</v>
      </c>
      <c r="C30" s="98" t="s">
        <v>21</v>
      </c>
      <c r="D30" s="239">
        <v>0</v>
      </c>
      <c r="E30" s="240">
        <v>0</v>
      </c>
      <c r="F30" s="57"/>
      <c r="G30" s="193"/>
      <c r="H30" s="193"/>
      <c r="I30" s="187"/>
      <c r="J30" s="194"/>
    </row>
    <row r="31" spans="2:11">
      <c r="B31" s="105" t="s">
        <v>8</v>
      </c>
      <c r="C31" s="98" t="s">
        <v>22</v>
      </c>
      <c r="D31" s="239">
        <v>0</v>
      </c>
      <c r="E31" s="240">
        <v>0</v>
      </c>
      <c r="F31" s="57"/>
      <c r="G31" s="193"/>
      <c r="H31" s="193"/>
      <c r="I31" s="187"/>
      <c r="J31" s="194"/>
    </row>
    <row r="32" spans="2:11">
      <c r="B32" s="65" t="s">
        <v>23</v>
      </c>
      <c r="C32" s="8" t="s">
        <v>24</v>
      </c>
      <c r="D32" s="236">
        <v>58169.949999999953</v>
      </c>
      <c r="E32" s="238">
        <v>17601.260000000002</v>
      </c>
      <c r="F32" s="57"/>
      <c r="G32" s="204"/>
      <c r="H32" s="193"/>
      <c r="I32" s="187"/>
      <c r="J32" s="194"/>
    </row>
    <row r="33" spans="2:10">
      <c r="B33" s="105" t="s">
        <v>4</v>
      </c>
      <c r="C33" s="98" t="s">
        <v>25</v>
      </c>
      <c r="D33" s="239">
        <v>240189.29</v>
      </c>
      <c r="E33" s="240">
        <v>5750.56</v>
      </c>
      <c r="F33" s="57"/>
      <c r="G33" s="193"/>
      <c r="H33" s="193"/>
      <c r="I33" s="187"/>
      <c r="J33" s="194"/>
    </row>
    <row r="34" spans="2:10">
      <c r="B34" s="105" t="s">
        <v>6</v>
      </c>
      <c r="C34" s="98" t="s">
        <v>26</v>
      </c>
      <c r="D34" s="239">
        <v>0</v>
      </c>
      <c r="E34" s="240">
        <v>3337.65</v>
      </c>
      <c r="F34" s="57"/>
      <c r="G34" s="193"/>
      <c r="H34" s="193"/>
      <c r="I34" s="187"/>
      <c r="J34" s="194"/>
    </row>
    <row r="35" spans="2:10">
      <c r="B35" s="105" t="s">
        <v>8</v>
      </c>
      <c r="C35" s="98" t="s">
        <v>27</v>
      </c>
      <c r="D35" s="239">
        <v>8802.84</v>
      </c>
      <c r="E35" s="240">
        <v>7310.1</v>
      </c>
      <c r="F35" s="57"/>
      <c r="G35" s="193"/>
      <c r="H35" s="193"/>
      <c r="I35" s="187"/>
      <c r="J35" s="194"/>
    </row>
    <row r="36" spans="2:10">
      <c r="B36" s="105" t="s">
        <v>9</v>
      </c>
      <c r="C36" s="98" t="s">
        <v>28</v>
      </c>
      <c r="D36" s="239">
        <v>0</v>
      </c>
      <c r="E36" s="240">
        <v>0</v>
      </c>
      <c r="F36" s="57"/>
      <c r="G36" s="193"/>
      <c r="H36" s="193"/>
      <c r="I36" s="187"/>
      <c r="J36" s="194"/>
    </row>
    <row r="37" spans="2:10" ht="25.5">
      <c r="B37" s="105" t="s">
        <v>29</v>
      </c>
      <c r="C37" s="98" t="s">
        <v>30</v>
      </c>
      <c r="D37" s="239">
        <v>0</v>
      </c>
      <c r="E37" s="240">
        <v>0</v>
      </c>
      <c r="F37" s="57"/>
      <c r="G37" s="193"/>
      <c r="H37" s="193"/>
      <c r="I37" s="187"/>
      <c r="J37" s="194"/>
    </row>
    <row r="38" spans="2:10">
      <c r="B38" s="105" t="s">
        <v>31</v>
      </c>
      <c r="C38" s="98" t="s">
        <v>32</v>
      </c>
      <c r="D38" s="239">
        <v>0</v>
      </c>
      <c r="E38" s="240">
        <v>0</v>
      </c>
      <c r="F38" s="57"/>
      <c r="G38" s="193"/>
      <c r="H38" s="193"/>
      <c r="I38" s="187"/>
      <c r="J38" s="194"/>
    </row>
    <row r="39" spans="2:10">
      <c r="B39" s="106" t="s">
        <v>33</v>
      </c>
      <c r="C39" s="107" t="s">
        <v>34</v>
      </c>
      <c r="D39" s="241">
        <v>-190822.18000000005</v>
      </c>
      <c r="E39" s="242">
        <v>1202.9499999999998</v>
      </c>
      <c r="F39" s="57"/>
      <c r="G39" s="193"/>
      <c r="H39" s="193"/>
      <c r="I39" s="187"/>
      <c r="J39" s="194"/>
    </row>
    <row r="40" spans="2:10" ht="13.5" thickBot="1">
      <c r="B40" s="69" t="s">
        <v>35</v>
      </c>
      <c r="C40" s="70" t="s">
        <v>36</v>
      </c>
      <c r="D40" s="243">
        <v>72140.06</v>
      </c>
      <c r="E40" s="244">
        <v>150556.26</v>
      </c>
      <c r="G40" s="194"/>
      <c r="H40" s="189"/>
    </row>
    <row r="41" spans="2:10" ht="13.5" thickBot="1">
      <c r="B41" s="71" t="s">
        <v>37</v>
      </c>
      <c r="C41" s="72" t="s">
        <v>38</v>
      </c>
      <c r="D41" s="245">
        <v>945454.7100000002</v>
      </c>
      <c r="E41" s="246">
        <f>SUM(E26,E27,E40)</f>
        <v>1094386.1400000001</v>
      </c>
      <c r="F41" s="59"/>
      <c r="G41" s="194"/>
      <c r="H41" s="193"/>
      <c r="I41" s="187"/>
      <c r="J41" s="187"/>
    </row>
    <row r="42" spans="2:10">
      <c r="B42" s="66"/>
      <c r="C42" s="66"/>
      <c r="D42" s="247"/>
      <c r="E42" s="247"/>
      <c r="F42" s="59"/>
      <c r="G42" s="188"/>
    </row>
    <row r="43" spans="2:10" ht="13.5">
      <c r="B43" s="408" t="s">
        <v>60</v>
      </c>
      <c r="C43" s="421"/>
      <c r="D43" s="421"/>
      <c r="E43" s="421"/>
      <c r="G43"/>
    </row>
    <row r="44" spans="2:10" ht="14.25" thickBot="1">
      <c r="B44" s="410" t="s">
        <v>117</v>
      </c>
      <c r="C44" s="422"/>
      <c r="D44" s="422"/>
      <c r="E44" s="422"/>
      <c r="G44"/>
    </row>
    <row r="45" spans="2:10" ht="13.5" thickBot="1">
      <c r="B45" s="62"/>
      <c r="C45" s="1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0" t="s">
        <v>18</v>
      </c>
      <c r="C46" s="20" t="s">
        <v>108</v>
      </c>
      <c r="D46" s="248"/>
      <c r="E46" s="249"/>
      <c r="G46" s="187"/>
    </row>
    <row r="47" spans="2:10">
      <c r="B47" s="108" t="s">
        <v>4</v>
      </c>
      <c r="C47" s="98" t="s">
        <v>40</v>
      </c>
      <c r="D47" s="250">
        <v>137004.39465485976</v>
      </c>
      <c r="E47" s="251">
        <v>116932.02262800001</v>
      </c>
      <c r="G47" s="187"/>
    </row>
    <row r="48" spans="2:10">
      <c r="B48" s="109" t="s">
        <v>6</v>
      </c>
      <c r="C48" s="107" t="s">
        <v>41</v>
      </c>
      <c r="D48" s="250">
        <v>128793.002801</v>
      </c>
      <c r="E48" s="252">
        <v>115039.95983632757</v>
      </c>
      <c r="G48" s="196"/>
      <c r="I48" s="196"/>
    </row>
    <row r="49" spans="2:5">
      <c r="B49" s="86" t="s">
        <v>23</v>
      </c>
      <c r="C49" s="88" t="s">
        <v>109</v>
      </c>
      <c r="D49" s="253"/>
      <c r="E49" s="254"/>
    </row>
    <row r="50" spans="2:5">
      <c r="B50" s="108" t="s">
        <v>4</v>
      </c>
      <c r="C50" s="98" t="s">
        <v>40</v>
      </c>
      <c r="D50" s="250">
        <v>6.79894</v>
      </c>
      <c r="E50" s="255">
        <v>8.222137</v>
      </c>
    </row>
    <row r="51" spans="2:5">
      <c r="B51" s="108" t="s">
        <v>6</v>
      </c>
      <c r="C51" s="98" t="s">
        <v>110</v>
      </c>
      <c r="D51" s="250">
        <v>6.522303</v>
      </c>
      <c r="E51" s="255">
        <v>8.222137</v>
      </c>
    </row>
    <row r="52" spans="2:5">
      <c r="B52" s="108" t="s">
        <v>8</v>
      </c>
      <c r="C52" s="98" t="s">
        <v>111</v>
      </c>
      <c r="D52" s="250">
        <v>7.3711589999999996</v>
      </c>
      <c r="E52" s="255">
        <v>10.149704999999999</v>
      </c>
    </row>
    <row r="53" spans="2:5" ht="13.5" thickBot="1">
      <c r="B53" s="110" t="s">
        <v>9</v>
      </c>
      <c r="C53" s="111" t="s">
        <v>41</v>
      </c>
      <c r="D53" s="256">
        <v>7.3408860000000002</v>
      </c>
      <c r="E53" s="257">
        <v>9.5130960000000009</v>
      </c>
    </row>
    <row r="54" spans="2:5">
      <c r="B54" s="80"/>
      <c r="C54" s="81"/>
      <c r="D54" s="258"/>
      <c r="E54" s="258"/>
    </row>
    <row r="55" spans="2:5" ht="13.5">
      <c r="B55" s="408" t="s">
        <v>62</v>
      </c>
      <c r="C55" s="409"/>
      <c r="D55" s="409"/>
      <c r="E55" s="409"/>
    </row>
    <row r="56" spans="2:5" ht="14.25" thickBot="1">
      <c r="B56" s="410" t="s">
        <v>112</v>
      </c>
      <c r="C56" s="411"/>
      <c r="D56" s="411"/>
      <c r="E56" s="411"/>
    </row>
    <row r="57" spans="2:5" ht="23.25" thickBot="1">
      <c r="B57" s="423" t="s">
        <v>42</v>
      </c>
      <c r="C57" s="424"/>
      <c r="D57" s="290" t="s">
        <v>118</v>
      </c>
      <c r="E57" s="291" t="s">
        <v>113</v>
      </c>
    </row>
    <row r="58" spans="2:5">
      <c r="B58" s="14" t="s">
        <v>18</v>
      </c>
      <c r="C58" s="89" t="s">
        <v>43</v>
      </c>
      <c r="D58" s="261">
        <f>D64+D69</f>
        <v>1094501.17</v>
      </c>
      <c r="E58" s="262">
        <f>D58/E21</f>
        <v>1.0001051091527895</v>
      </c>
    </row>
    <row r="59" spans="2:5" ht="25.5">
      <c r="B59" s="109" t="s">
        <v>4</v>
      </c>
      <c r="C59" s="107" t="s">
        <v>44</v>
      </c>
      <c r="D59" s="263">
        <v>0</v>
      </c>
      <c r="E59" s="264">
        <v>0</v>
      </c>
    </row>
    <row r="60" spans="2:5" ht="25.5">
      <c r="B60" s="108" t="s">
        <v>6</v>
      </c>
      <c r="C60" s="98" t="s">
        <v>45</v>
      </c>
      <c r="D60" s="265">
        <v>0</v>
      </c>
      <c r="E60" s="266">
        <v>0</v>
      </c>
    </row>
    <row r="61" spans="2:5">
      <c r="B61" s="108" t="s">
        <v>8</v>
      </c>
      <c r="C61" s="98" t="s">
        <v>46</v>
      </c>
      <c r="D61" s="265">
        <v>0</v>
      </c>
      <c r="E61" s="266">
        <v>0</v>
      </c>
    </row>
    <row r="62" spans="2:5">
      <c r="B62" s="108" t="s">
        <v>9</v>
      </c>
      <c r="C62" s="98" t="s">
        <v>47</v>
      </c>
      <c r="D62" s="265">
        <v>0</v>
      </c>
      <c r="E62" s="266">
        <v>0</v>
      </c>
    </row>
    <row r="63" spans="2:5">
      <c r="B63" s="108" t="s">
        <v>29</v>
      </c>
      <c r="C63" s="98" t="s">
        <v>48</v>
      </c>
      <c r="D63" s="265">
        <v>0</v>
      </c>
      <c r="E63" s="266">
        <v>0</v>
      </c>
    </row>
    <row r="64" spans="2:5">
      <c r="B64" s="109" t="s">
        <v>31</v>
      </c>
      <c r="C64" s="107" t="s">
        <v>49</v>
      </c>
      <c r="D64" s="263">
        <f>E12</f>
        <v>1094501.17</v>
      </c>
      <c r="E64" s="264">
        <f>D64/E21</f>
        <v>1.0001051091527895</v>
      </c>
    </row>
    <row r="65" spans="2:7">
      <c r="B65" s="109" t="s">
        <v>33</v>
      </c>
      <c r="C65" s="107" t="s">
        <v>114</v>
      </c>
      <c r="D65" s="263">
        <v>0</v>
      </c>
      <c r="E65" s="264">
        <v>0</v>
      </c>
      <c r="G65" s="187"/>
    </row>
    <row r="66" spans="2:7">
      <c r="B66" s="109" t="s">
        <v>50</v>
      </c>
      <c r="C66" s="107" t="s">
        <v>51</v>
      </c>
      <c r="D66" s="263">
        <v>0</v>
      </c>
      <c r="E66" s="264">
        <v>0</v>
      </c>
    </row>
    <row r="67" spans="2:7">
      <c r="B67" s="108" t="s">
        <v>52</v>
      </c>
      <c r="C67" s="98" t="s">
        <v>53</v>
      </c>
      <c r="D67" s="265">
        <v>0</v>
      </c>
      <c r="E67" s="266">
        <v>0</v>
      </c>
    </row>
    <row r="68" spans="2:7">
      <c r="B68" s="108" t="s">
        <v>54</v>
      </c>
      <c r="C68" s="98" t="s">
        <v>55</v>
      </c>
      <c r="D68" s="265">
        <v>0</v>
      </c>
      <c r="E68" s="266">
        <v>0</v>
      </c>
      <c r="G68" s="188"/>
    </row>
    <row r="69" spans="2:7" ht="15">
      <c r="B69" s="108" t="s">
        <v>56</v>
      </c>
      <c r="C69" s="98" t="s">
        <v>57</v>
      </c>
      <c r="D69" s="327">
        <v>0</v>
      </c>
      <c r="E69" s="266">
        <f>D69/E21</f>
        <v>0</v>
      </c>
    </row>
    <row r="70" spans="2:7">
      <c r="B70" s="123" t="s">
        <v>58</v>
      </c>
      <c r="C70" s="122" t="s">
        <v>59</v>
      </c>
      <c r="D70" s="268">
        <v>0</v>
      </c>
      <c r="E70" s="269">
        <v>0</v>
      </c>
    </row>
    <row r="71" spans="2:7">
      <c r="B71" s="92" t="s">
        <v>23</v>
      </c>
      <c r="C71" s="8" t="s">
        <v>61</v>
      </c>
      <c r="D71" s="270">
        <f>E13</f>
        <v>1716.97</v>
      </c>
      <c r="E71" s="271">
        <f>D71/E21</f>
        <v>1.5688886556988013E-3</v>
      </c>
    </row>
    <row r="72" spans="2:7">
      <c r="B72" s="93" t="s">
        <v>60</v>
      </c>
      <c r="C72" s="85" t="s">
        <v>63</v>
      </c>
      <c r="D72" s="272">
        <f>E14</f>
        <v>0</v>
      </c>
      <c r="E72" s="273">
        <f>D72/E21</f>
        <v>0</v>
      </c>
    </row>
    <row r="73" spans="2:7">
      <c r="B73" s="94" t="s">
        <v>62</v>
      </c>
      <c r="C73" s="17" t="s">
        <v>65</v>
      </c>
      <c r="D73" s="274">
        <f>E17</f>
        <v>1832</v>
      </c>
      <c r="E73" s="275">
        <f>D73/E21</f>
        <v>1.6739978084883277E-3</v>
      </c>
    </row>
    <row r="74" spans="2:7">
      <c r="B74" s="92" t="s">
        <v>64</v>
      </c>
      <c r="C74" s="8" t="s">
        <v>66</v>
      </c>
      <c r="D74" s="270">
        <f>D58+D72-D73+D71</f>
        <v>1094386.1399999999</v>
      </c>
      <c r="E74" s="271">
        <f>E58+E72-E73+E71</f>
        <v>1</v>
      </c>
    </row>
    <row r="75" spans="2:7">
      <c r="B75" s="108" t="s">
        <v>4</v>
      </c>
      <c r="C75" s="98" t="s">
        <v>67</v>
      </c>
      <c r="D75" s="265">
        <f>D74</f>
        <v>1094386.1399999999</v>
      </c>
      <c r="E75" s="266">
        <f>E74</f>
        <v>1</v>
      </c>
    </row>
    <row r="76" spans="2:7">
      <c r="B76" s="108" t="s">
        <v>6</v>
      </c>
      <c r="C76" s="98" t="s">
        <v>115</v>
      </c>
      <c r="D76" s="265">
        <v>0</v>
      </c>
      <c r="E76" s="266">
        <v>0</v>
      </c>
    </row>
    <row r="77" spans="2:7" ht="13.5" thickBot="1">
      <c r="B77" s="110" t="s">
        <v>8</v>
      </c>
      <c r="C77" s="111" t="s">
        <v>116</v>
      </c>
      <c r="D77" s="276">
        <v>0</v>
      </c>
      <c r="E77" s="277">
        <v>0</v>
      </c>
    </row>
    <row r="78" spans="2:7">
      <c r="B78" s="1"/>
      <c r="C78" s="1"/>
      <c r="D78" s="215"/>
      <c r="E78" s="215"/>
    </row>
    <row r="79" spans="2:7">
      <c r="B79" s="1"/>
      <c r="C79" s="1"/>
      <c r="D79" s="215"/>
      <c r="E79" s="215"/>
    </row>
    <row r="80" spans="2:7">
      <c r="B80" s="1"/>
      <c r="C80" s="1"/>
      <c r="D80" s="215"/>
      <c r="E80" s="215"/>
    </row>
    <row r="81" spans="2:5">
      <c r="B81" s="1"/>
      <c r="C81" s="1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1" type="noConversion"/>
  <pageMargins left="0.48" right="0.75" top="0.56999999999999995" bottom="0.4" header="0.5" footer="0.5"/>
  <pageSetup paperSize="9" scale="70" orientation="portrait" r:id="rId1"/>
  <headerFooter alignWithMargins="0">
    <oddHeader>&amp;C&amp;"Calibri"&amp;10&amp;K000000Confidential&amp;1#</oddHeader>
  </headerFooter>
  <customProperties>
    <customPr name="_pios_id" r:id="rId2"/>
  </customPropertie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Arkusz28"/>
  <dimension ref="A1:L81"/>
  <sheetViews>
    <sheetView zoomScale="75" zoomScaleNormal="75" workbookViewId="0">
      <selection activeCell="J30" sqref="J30"/>
    </sheetView>
  </sheetViews>
  <sheetFormatPr defaultRowHeight="12.75"/>
  <cols>
    <col min="1" max="1" width="9.140625" style="18"/>
    <col min="2" max="2" width="4.42578125" style="18" bestFit="1" customWidth="1"/>
    <col min="3" max="3" width="77.7109375" style="18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9.140625" style="186" bestFit="1" customWidth="1"/>
    <col min="11" max="11" width="7.42578125" style="186" bestFit="1" customWidth="1"/>
    <col min="12" max="12" width="12.42578125" bestFit="1" customWidth="1"/>
  </cols>
  <sheetData>
    <row r="1" spans="2:12">
      <c r="B1" s="1"/>
      <c r="C1" s="1"/>
      <c r="D1" s="215"/>
      <c r="E1" s="215"/>
    </row>
    <row r="2" spans="2:12" ht="15.75">
      <c r="B2" s="414" t="s">
        <v>0</v>
      </c>
      <c r="C2" s="414"/>
      <c r="D2" s="414"/>
      <c r="E2" s="414"/>
      <c r="H2" s="200"/>
      <c r="I2" s="200"/>
      <c r="J2" s="194"/>
      <c r="L2" s="57"/>
    </row>
    <row r="3" spans="2:12" ht="15.75">
      <c r="B3" s="414" t="str">
        <f>'Fundusz Gwarantowany'!$B$3</f>
        <v>SPORZĄDZONE NA DZIEŃ 30-06-2026</v>
      </c>
      <c r="C3" s="414"/>
      <c r="D3" s="414"/>
      <c r="E3" s="414"/>
      <c r="H3" s="200"/>
      <c r="I3" s="200"/>
      <c r="J3" s="194"/>
    </row>
    <row r="4" spans="2:12" ht="15">
      <c r="B4" s="61"/>
      <c r="C4" s="61"/>
      <c r="D4" s="216"/>
      <c r="E4" s="216"/>
      <c r="J4" s="194"/>
    </row>
    <row r="5" spans="2:12" ht="14.25">
      <c r="B5" s="415" t="s">
        <v>1</v>
      </c>
      <c r="C5" s="415"/>
      <c r="D5" s="415"/>
      <c r="E5" s="415"/>
    </row>
    <row r="6" spans="2:12" ht="14.25">
      <c r="B6" s="416" t="s">
        <v>76</v>
      </c>
      <c r="C6" s="416"/>
      <c r="D6" s="416"/>
      <c r="E6" s="416"/>
    </row>
    <row r="7" spans="2:12" ht="14.25">
      <c r="B7" s="63"/>
      <c r="C7" s="63"/>
      <c r="D7" s="217"/>
      <c r="E7" s="217"/>
    </row>
    <row r="8" spans="2:12" ht="13.5">
      <c r="B8" s="408" t="s">
        <v>18</v>
      </c>
      <c r="C8" s="409"/>
      <c r="D8" s="409"/>
      <c r="E8" s="409"/>
    </row>
    <row r="9" spans="2:12" ht="16.5" thickBot="1">
      <c r="B9" s="410" t="s">
        <v>99</v>
      </c>
      <c r="C9" s="410"/>
      <c r="D9" s="410"/>
      <c r="E9" s="410"/>
    </row>
    <row r="10" spans="2:12" ht="13.5" thickBot="1">
      <c r="B10" s="62"/>
      <c r="C10" s="58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64" t="s">
        <v>3</v>
      </c>
      <c r="C11" s="20" t="s">
        <v>105</v>
      </c>
      <c r="D11" s="280">
        <v>1703010.06</v>
      </c>
      <c r="E11" s="221">
        <f>SUM(E12:E14,E16)</f>
        <v>1749216.47</v>
      </c>
    </row>
    <row r="12" spans="2:12">
      <c r="B12" s="77" t="s">
        <v>4</v>
      </c>
      <c r="C12" s="115" t="s">
        <v>5</v>
      </c>
      <c r="D12" s="281">
        <v>1696070.01</v>
      </c>
      <c r="E12" s="282">
        <v>1746096.69</v>
      </c>
      <c r="G12" s="188"/>
      <c r="H12" s="187"/>
    </row>
    <row r="13" spans="2:12">
      <c r="B13" s="77" t="s">
        <v>6</v>
      </c>
      <c r="C13" s="115" t="s">
        <v>7</v>
      </c>
      <c r="D13" s="281">
        <v>3340.06</v>
      </c>
      <c r="E13" s="282">
        <v>3119.78</v>
      </c>
      <c r="H13" s="187"/>
    </row>
    <row r="14" spans="2:12">
      <c r="B14" s="77" t="s">
        <v>8</v>
      </c>
      <c r="C14" s="115" t="s">
        <v>10</v>
      </c>
      <c r="D14" s="281">
        <v>3599.99</v>
      </c>
      <c r="E14" s="282">
        <v>0</v>
      </c>
      <c r="H14" s="187"/>
    </row>
    <row r="15" spans="2:12">
      <c r="B15" s="77" t="s">
        <v>102</v>
      </c>
      <c r="C15" s="115" t="s">
        <v>11</v>
      </c>
      <c r="D15" s="281">
        <v>3599.99</v>
      </c>
      <c r="E15" s="282">
        <f>E14</f>
        <v>0</v>
      </c>
      <c r="H15" s="187"/>
    </row>
    <row r="16" spans="2:12">
      <c r="B16" s="78" t="s">
        <v>103</v>
      </c>
      <c r="C16" s="116" t="s">
        <v>12</v>
      </c>
      <c r="D16" s="283">
        <v>0</v>
      </c>
      <c r="E16" s="284">
        <v>0</v>
      </c>
      <c r="H16" s="187"/>
    </row>
    <row r="17" spans="2:11">
      <c r="B17" s="6" t="s">
        <v>13</v>
      </c>
      <c r="C17" s="117" t="s">
        <v>65</v>
      </c>
      <c r="D17" s="285">
        <v>3662.89</v>
      </c>
      <c r="E17" s="286">
        <f>SUM(E18:E20)</f>
        <v>2850.35</v>
      </c>
      <c r="H17" s="187"/>
    </row>
    <row r="18" spans="2:11">
      <c r="B18" s="77" t="s">
        <v>4</v>
      </c>
      <c r="C18" s="115" t="s">
        <v>11</v>
      </c>
      <c r="D18" s="283">
        <v>3662.89</v>
      </c>
      <c r="E18" s="284">
        <v>2850.35</v>
      </c>
    </row>
    <row r="19" spans="2:11">
      <c r="B19" s="77" t="s">
        <v>6</v>
      </c>
      <c r="C19" s="115" t="s">
        <v>104</v>
      </c>
      <c r="D19" s="281">
        <v>0</v>
      </c>
      <c r="E19" s="282">
        <v>0</v>
      </c>
    </row>
    <row r="20" spans="2:11" ht="13.5" thickBot="1">
      <c r="B20" s="79" t="s">
        <v>8</v>
      </c>
      <c r="C20" s="55" t="s">
        <v>14</v>
      </c>
      <c r="D20" s="287">
        <v>0</v>
      </c>
      <c r="E20" s="288">
        <v>0</v>
      </c>
    </row>
    <row r="21" spans="2:11" ht="13.5" thickBot="1">
      <c r="B21" s="427" t="s">
        <v>106</v>
      </c>
      <c r="C21" s="428"/>
      <c r="D21" s="289">
        <v>1699347.1700000002</v>
      </c>
      <c r="E21" s="246">
        <f>E11-E17</f>
        <v>1746366.1199999999</v>
      </c>
      <c r="F21" s="59"/>
      <c r="G21" s="190"/>
      <c r="H21" s="191"/>
      <c r="J21" s="192"/>
      <c r="K21" s="191"/>
    </row>
    <row r="22" spans="2:11">
      <c r="B22" s="2"/>
      <c r="C22" s="5"/>
      <c r="D22" s="232"/>
      <c r="E22" s="232"/>
      <c r="G22" s="190"/>
      <c r="H22" s="210"/>
    </row>
    <row r="23" spans="2:11" ht="13.5">
      <c r="B23" s="408" t="s">
        <v>100</v>
      </c>
      <c r="C23" s="431"/>
      <c r="D23" s="431"/>
      <c r="E23" s="431"/>
      <c r="G23" s="187"/>
    </row>
    <row r="24" spans="2:11" ht="14.25" thickBot="1">
      <c r="B24" s="410" t="s">
        <v>101</v>
      </c>
      <c r="C24" s="432"/>
      <c r="D24" s="432"/>
      <c r="E24" s="432"/>
    </row>
    <row r="25" spans="2:11" ht="13.5" thickBot="1">
      <c r="B25" s="62"/>
      <c r="C25" s="3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67" t="s">
        <v>15</v>
      </c>
      <c r="C26" s="68" t="s">
        <v>16</v>
      </c>
      <c r="D26" s="234">
        <v>1722958.2299999997</v>
      </c>
      <c r="E26" s="235">
        <v>1682964.3</v>
      </c>
      <c r="G26" s="194"/>
      <c r="H26" s="189"/>
    </row>
    <row r="27" spans="2:11">
      <c r="B27" s="6" t="s">
        <v>17</v>
      </c>
      <c r="C27" s="7" t="s">
        <v>107</v>
      </c>
      <c r="D27" s="236">
        <v>-89121.909999999989</v>
      </c>
      <c r="E27" s="237">
        <v>-39804.699999999997</v>
      </c>
      <c r="F27" s="57"/>
      <c r="G27" s="204"/>
      <c r="H27" s="193"/>
      <c r="I27" s="187"/>
      <c r="J27" s="194"/>
    </row>
    <row r="28" spans="2:11">
      <c r="B28" s="6" t="s">
        <v>18</v>
      </c>
      <c r="C28" s="7" t="s">
        <v>19</v>
      </c>
      <c r="D28" s="236">
        <v>0</v>
      </c>
      <c r="E28" s="238">
        <v>0</v>
      </c>
      <c r="F28" s="57"/>
      <c r="G28" s="193"/>
      <c r="H28" s="193"/>
      <c r="I28" s="187"/>
      <c r="J28" s="194"/>
    </row>
    <row r="29" spans="2:11">
      <c r="B29" s="75" t="s">
        <v>4</v>
      </c>
      <c r="C29" s="4" t="s">
        <v>20</v>
      </c>
      <c r="D29" s="239">
        <v>0</v>
      </c>
      <c r="E29" s="240">
        <v>0</v>
      </c>
      <c r="F29" s="57"/>
      <c r="G29" s="193"/>
      <c r="H29" s="193"/>
      <c r="I29" s="187"/>
      <c r="J29" s="194"/>
    </row>
    <row r="30" spans="2:11">
      <c r="B30" s="75" t="s">
        <v>6</v>
      </c>
      <c r="C30" s="4" t="s">
        <v>21</v>
      </c>
      <c r="D30" s="239">
        <v>0</v>
      </c>
      <c r="E30" s="240">
        <v>0</v>
      </c>
      <c r="F30" s="57"/>
      <c r="G30" s="193"/>
      <c r="H30" s="193"/>
      <c r="I30" s="187"/>
      <c r="J30" s="194"/>
    </row>
    <row r="31" spans="2:11">
      <c r="B31" s="75" t="s">
        <v>8</v>
      </c>
      <c r="C31" s="4" t="s">
        <v>22</v>
      </c>
      <c r="D31" s="239">
        <v>0</v>
      </c>
      <c r="E31" s="240">
        <v>0</v>
      </c>
      <c r="F31" s="57"/>
      <c r="G31" s="193"/>
      <c r="H31" s="193"/>
      <c r="I31" s="187"/>
      <c r="J31" s="194"/>
    </row>
    <row r="32" spans="2:11">
      <c r="B32" s="65" t="s">
        <v>23</v>
      </c>
      <c r="C32" s="8" t="s">
        <v>24</v>
      </c>
      <c r="D32" s="236">
        <v>89121.909999999989</v>
      </c>
      <c r="E32" s="238">
        <v>39804.699999999997</v>
      </c>
      <c r="F32" s="57"/>
      <c r="G32" s="204"/>
      <c r="H32" s="193"/>
      <c r="I32" s="187"/>
      <c r="J32" s="194"/>
    </row>
    <row r="33" spans="2:10">
      <c r="B33" s="75" t="s">
        <v>4</v>
      </c>
      <c r="C33" s="4" t="s">
        <v>25</v>
      </c>
      <c r="D33" s="239">
        <v>55921.91</v>
      </c>
      <c r="E33" s="240">
        <v>15109.84</v>
      </c>
      <c r="F33" s="57"/>
      <c r="G33" s="193"/>
      <c r="H33" s="193"/>
      <c r="I33" s="187"/>
      <c r="J33" s="194"/>
    </row>
    <row r="34" spans="2:10">
      <c r="B34" s="75" t="s">
        <v>6</v>
      </c>
      <c r="C34" s="4" t="s">
        <v>26</v>
      </c>
      <c r="D34" s="239">
        <v>22314.98</v>
      </c>
      <c r="E34" s="240">
        <v>16584.75</v>
      </c>
      <c r="F34" s="57"/>
      <c r="G34" s="193"/>
      <c r="H34" s="193"/>
      <c r="I34" s="187"/>
      <c r="J34" s="194"/>
    </row>
    <row r="35" spans="2:10">
      <c r="B35" s="75" t="s">
        <v>8</v>
      </c>
      <c r="C35" s="4" t="s">
        <v>27</v>
      </c>
      <c r="D35" s="239">
        <v>10875.26</v>
      </c>
      <c r="E35" s="240">
        <v>8098.84</v>
      </c>
      <c r="F35" s="57"/>
      <c r="G35" s="193"/>
      <c r="H35" s="193"/>
      <c r="I35" s="187"/>
      <c r="J35" s="194"/>
    </row>
    <row r="36" spans="2:10">
      <c r="B36" s="75" t="s">
        <v>9</v>
      </c>
      <c r="C36" s="4" t="s">
        <v>28</v>
      </c>
      <c r="D36" s="239">
        <v>0</v>
      </c>
      <c r="E36" s="240">
        <v>0</v>
      </c>
      <c r="F36" s="57"/>
      <c r="G36" s="193"/>
      <c r="H36" s="193"/>
      <c r="I36" s="187"/>
      <c r="J36" s="194"/>
    </row>
    <row r="37" spans="2:10" ht="25.5">
      <c r="B37" s="75" t="s">
        <v>29</v>
      </c>
      <c r="C37" s="4" t="s">
        <v>30</v>
      </c>
      <c r="D37" s="239">
        <v>0</v>
      </c>
      <c r="E37" s="240">
        <v>0</v>
      </c>
      <c r="F37" s="57"/>
      <c r="G37" s="193"/>
      <c r="H37" s="193"/>
      <c r="I37" s="187"/>
      <c r="J37" s="194"/>
    </row>
    <row r="38" spans="2:10">
      <c r="B38" s="75" t="s">
        <v>31</v>
      </c>
      <c r="C38" s="4" t="s">
        <v>32</v>
      </c>
      <c r="D38" s="239">
        <v>0</v>
      </c>
      <c r="E38" s="240">
        <v>0</v>
      </c>
      <c r="F38" s="57"/>
      <c r="G38" s="193"/>
      <c r="H38" s="193"/>
      <c r="I38" s="187"/>
      <c r="J38" s="194"/>
    </row>
    <row r="39" spans="2:10">
      <c r="B39" s="76" t="s">
        <v>33</v>
      </c>
      <c r="C39" s="9" t="s">
        <v>34</v>
      </c>
      <c r="D39" s="241">
        <v>9.76</v>
      </c>
      <c r="E39" s="242">
        <v>11.27</v>
      </c>
      <c r="F39" s="57"/>
      <c r="G39" s="193"/>
      <c r="H39" s="193"/>
      <c r="I39" s="187"/>
      <c r="J39" s="194"/>
    </row>
    <row r="40" spans="2:10" ht="13.5" thickBot="1">
      <c r="B40" s="69" t="s">
        <v>35</v>
      </c>
      <c r="C40" s="70" t="s">
        <v>36</v>
      </c>
      <c r="D40" s="243">
        <v>65510.85</v>
      </c>
      <c r="E40" s="244">
        <v>103206.51999999999</v>
      </c>
      <c r="G40"/>
      <c r="H40" s="189"/>
    </row>
    <row r="41" spans="2:10" ht="13.5" thickBot="1">
      <c r="B41" s="71" t="s">
        <v>37</v>
      </c>
      <c r="C41" s="72" t="s">
        <v>38</v>
      </c>
      <c r="D41" s="245">
        <v>1699347.17</v>
      </c>
      <c r="E41" s="246">
        <f>SUM(E26,E27,E40)</f>
        <v>1746366.12</v>
      </c>
      <c r="F41" s="59"/>
      <c r="G41"/>
      <c r="H41" s="187"/>
      <c r="I41" s="187"/>
      <c r="J41" s="187"/>
    </row>
    <row r="42" spans="2:10">
      <c r="B42" s="66"/>
      <c r="C42" s="66"/>
      <c r="D42" s="247"/>
      <c r="E42" s="247"/>
      <c r="F42" s="59"/>
      <c r="G42" s="188"/>
    </row>
    <row r="43" spans="2:10" ht="13.5">
      <c r="B43" s="408" t="s">
        <v>60</v>
      </c>
      <c r="C43" s="409"/>
      <c r="D43" s="409"/>
      <c r="E43" s="409"/>
      <c r="G43" s="187"/>
    </row>
    <row r="44" spans="2:10" ht="14.25" thickBot="1">
      <c r="B44" s="410" t="s">
        <v>117</v>
      </c>
      <c r="C44" s="411"/>
      <c r="D44" s="411"/>
      <c r="E44" s="411"/>
      <c r="G44" s="187"/>
    </row>
    <row r="45" spans="2:10" ht="13.5" thickBot="1">
      <c r="B45" s="62"/>
      <c r="C45" s="1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0" t="s">
        <v>18</v>
      </c>
      <c r="C46" s="20" t="s">
        <v>108</v>
      </c>
      <c r="D46" s="248"/>
      <c r="E46" s="249"/>
      <c r="G46" s="187"/>
    </row>
    <row r="47" spans="2:10">
      <c r="B47" s="73" t="s">
        <v>4</v>
      </c>
      <c r="C47" s="4" t="s">
        <v>40</v>
      </c>
      <c r="D47" s="250">
        <v>164537.75947399999</v>
      </c>
      <c r="E47" s="251">
        <v>145249.78073500001</v>
      </c>
      <c r="G47" s="187"/>
    </row>
    <row r="48" spans="2:10">
      <c r="B48" s="87" t="s">
        <v>6</v>
      </c>
      <c r="C48" s="9" t="s">
        <v>41</v>
      </c>
      <c r="D48" s="250">
        <v>156079.92191500001</v>
      </c>
      <c r="E48" s="252">
        <v>141938.48449199999</v>
      </c>
      <c r="G48" s="187"/>
      <c r="I48" s="196"/>
    </row>
    <row r="49" spans="2:5">
      <c r="B49" s="86" t="s">
        <v>23</v>
      </c>
      <c r="C49" s="88" t="s">
        <v>109</v>
      </c>
      <c r="D49" s="253"/>
      <c r="E49" s="254"/>
    </row>
    <row r="50" spans="2:5">
      <c r="B50" s="73" t="s">
        <v>4</v>
      </c>
      <c r="C50" s="4" t="s">
        <v>40</v>
      </c>
      <c r="D50" s="250">
        <v>10.471507000000001</v>
      </c>
      <c r="E50" s="255">
        <v>11.586691</v>
      </c>
    </row>
    <row r="51" spans="2:5">
      <c r="B51" s="73" t="s">
        <v>6</v>
      </c>
      <c r="C51" s="4" t="s">
        <v>110</v>
      </c>
      <c r="D51" s="250">
        <v>10.256715999999999</v>
      </c>
      <c r="E51" s="255">
        <v>11.586691</v>
      </c>
    </row>
    <row r="52" spans="2:5">
      <c r="B52" s="73" t="s">
        <v>8</v>
      </c>
      <c r="C52" s="4" t="s">
        <v>111</v>
      </c>
      <c r="D52" s="250">
        <v>10.907703999999999</v>
      </c>
      <c r="E52" s="255">
        <v>12.471978</v>
      </c>
    </row>
    <row r="53" spans="2:5" ht="13.5" thickBot="1">
      <c r="B53" s="74" t="s">
        <v>9</v>
      </c>
      <c r="C53" s="13" t="s">
        <v>41</v>
      </c>
      <c r="D53" s="256">
        <v>10.887672999999999</v>
      </c>
      <c r="E53" s="257">
        <v>12.3036829999999</v>
      </c>
    </row>
    <row r="54" spans="2:5">
      <c r="B54" s="80"/>
      <c r="C54" s="81"/>
      <c r="D54" s="258"/>
      <c r="E54" s="258"/>
    </row>
    <row r="55" spans="2:5" ht="13.5">
      <c r="B55" s="408" t="s">
        <v>62</v>
      </c>
      <c r="C55" s="409"/>
      <c r="D55" s="409"/>
      <c r="E55" s="409"/>
    </row>
    <row r="56" spans="2:5" ht="14.25" thickBot="1">
      <c r="B56" s="410" t="s">
        <v>112</v>
      </c>
      <c r="C56" s="411"/>
      <c r="D56" s="411"/>
      <c r="E56" s="411"/>
    </row>
    <row r="57" spans="2:5" ht="23.25" thickBot="1">
      <c r="B57" s="423" t="s">
        <v>42</v>
      </c>
      <c r="C57" s="424"/>
      <c r="D57" s="290" t="s">
        <v>118</v>
      </c>
      <c r="E57" s="291" t="s">
        <v>113</v>
      </c>
    </row>
    <row r="58" spans="2:5">
      <c r="B58" s="14" t="s">
        <v>18</v>
      </c>
      <c r="C58" s="89" t="s">
        <v>43</v>
      </c>
      <c r="D58" s="261">
        <f>D64+D69</f>
        <v>1746096.69</v>
      </c>
      <c r="E58" s="262">
        <f>D58/E21</f>
        <v>0.99984571963638413</v>
      </c>
    </row>
    <row r="59" spans="2:5" ht="25.5">
      <c r="B59" s="109" t="s">
        <v>4</v>
      </c>
      <c r="C59" s="107" t="s">
        <v>44</v>
      </c>
      <c r="D59" s="263">
        <v>0</v>
      </c>
      <c r="E59" s="264">
        <v>0</v>
      </c>
    </row>
    <row r="60" spans="2:5" ht="25.5">
      <c r="B60" s="108" t="s">
        <v>6</v>
      </c>
      <c r="C60" s="98" t="s">
        <v>45</v>
      </c>
      <c r="D60" s="265">
        <v>0</v>
      </c>
      <c r="E60" s="266">
        <v>0</v>
      </c>
    </row>
    <row r="61" spans="2:5">
      <c r="B61" s="108" t="s">
        <v>8</v>
      </c>
      <c r="C61" s="98" t="s">
        <v>46</v>
      </c>
      <c r="D61" s="265">
        <v>0</v>
      </c>
      <c r="E61" s="266">
        <v>0</v>
      </c>
    </row>
    <row r="62" spans="2:5">
      <c r="B62" s="108" t="s">
        <v>9</v>
      </c>
      <c r="C62" s="98" t="s">
        <v>47</v>
      </c>
      <c r="D62" s="265">
        <v>0</v>
      </c>
      <c r="E62" s="266">
        <v>0</v>
      </c>
    </row>
    <row r="63" spans="2:5">
      <c r="B63" s="108" t="s">
        <v>29</v>
      </c>
      <c r="C63" s="98" t="s">
        <v>48</v>
      </c>
      <c r="D63" s="265">
        <v>0</v>
      </c>
      <c r="E63" s="266">
        <v>0</v>
      </c>
    </row>
    <row r="64" spans="2:5">
      <c r="B64" s="109" t="s">
        <v>31</v>
      </c>
      <c r="C64" s="107" t="s">
        <v>49</v>
      </c>
      <c r="D64" s="263">
        <f>E12</f>
        <v>1746096.69</v>
      </c>
      <c r="E64" s="264">
        <f>D64/E21</f>
        <v>0.99984571963638413</v>
      </c>
    </row>
    <row r="65" spans="2:7">
      <c r="B65" s="109" t="s">
        <v>33</v>
      </c>
      <c r="C65" s="107" t="s">
        <v>114</v>
      </c>
      <c r="D65" s="263">
        <v>0</v>
      </c>
      <c r="E65" s="264">
        <v>0</v>
      </c>
    </row>
    <row r="66" spans="2:7">
      <c r="B66" s="109" t="s">
        <v>50</v>
      </c>
      <c r="C66" s="107" t="s">
        <v>51</v>
      </c>
      <c r="D66" s="263">
        <v>0</v>
      </c>
      <c r="E66" s="264">
        <v>0</v>
      </c>
    </row>
    <row r="67" spans="2:7">
      <c r="B67" s="108" t="s">
        <v>52</v>
      </c>
      <c r="C67" s="98" t="s">
        <v>53</v>
      </c>
      <c r="D67" s="265">
        <v>0</v>
      </c>
      <c r="E67" s="266">
        <v>0</v>
      </c>
    </row>
    <row r="68" spans="2:7">
      <c r="B68" s="108" t="s">
        <v>54</v>
      </c>
      <c r="C68" s="98" t="s">
        <v>55</v>
      </c>
      <c r="D68" s="265">
        <v>0</v>
      </c>
      <c r="E68" s="266">
        <v>0</v>
      </c>
    </row>
    <row r="69" spans="2:7" ht="15">
      <c r="B69" s="108" t="s">
        <v>56</v>
      </c>
      <c r="C69" s="98" t="s">
        <v>57</v>
      </c>
      <c r="D69" s="327">
        <v>0</v>
      </c>
      <c r="E69" s="266">
        <f>D69/E21</f>
        <v>0</v>
      </c>
    </row>
    <row r="70" spans="2:7">
      <c r="B70" s="123" t="s">
        <v>58</v>
      </c>
      <c r="C70" s="122" t="s">
        <v>59</v>
      </c>
      <c r="D70" s="268">
        <v>0</v>
      </c>
      <c r="E70" s="269">
        <v>0</v>
      </c>
      <c r="G70" s="187"/>
    </row>
    <row r="71" spans="2:7">
      <c r="B71" s="92" t="s">
        <v>23</v>
      </c>
      <c r="C71" s="8" t="s">
        <v>61</v>
      </c>
      <c r="D71" s="270">
        <f>E13</f>
        <v>3119.78</v>
      </c>
      <c r="E71" s="271">
        <f>D71/E21</f>
        <v>1.7864409783671252E-3</v>
      </c>
    </row>
    <row r="72" spans="2:7">
      <c r="B72" s="93" t="s">
        <v>60</v>
      </c>
      <c r="C72" s="85" t="s">
        <v>63</v>
      </c>
      <c r="D72" s="272">
        <f>E14</f>
        <v>0</v>
      </c>
      <c r="E72" s="273">
        <f>D72/E21</f>
        <v>0</v>
      </c>
    </row>
    <row r="73" spans="2:7">
      <c r="B73" s="94" t="s">
        <v>62</v>
      </c>
      <c r="C73" s="17" t="s">
        <v>65</v>
      </c>
      <c r="D73" s="274">
        <f>E17</f>
        <v>2850.35</v>
      </c>
      <c r="E73" s="275">
        <f>D73/E21</f>
        <v>1.6321606147512756E-3</v>
      </c>
    </row>
    <row r="74" spans="2:7">
      <c r="B74" s="92" t="s">
        <v>64</v>
      </c>
      <c r="C74" s="8" t="s">
        <v>66</v>
      </c>
      <c r="D74" s="270">
        <f>D58+D72-D73+D71</f>
        <v>1746366.1199999999</v>
      </c>
      <c r="E74" s="271">
        <f>E58+E72-E73+E71</f>
        <v>1</v>
      </c>
    </row>
    <row r="75" spans="2:7">
      <c r="B75" s="108" t="s">
        <v>4</v>
      </c>
      <c r="C75" s="98" t="s">
        <v>67</v>
      </c>
      <c r="D75" s="265">
        <f>D74</f>
        <v>1746366.1199999999</v>
      </c>
      <c r="E75" s="266">
        <f>E74</f>
        <v>1</v>
      </c>
    </row>
    <row r="76" spans="2:7">
      <c r="B76" s="108" t="s">
        <v>6</v>
      </c>
      <c r="C76" s="98" t="s">
        <v>115</v>
      </c>
      <c r="D76" s="265">
        <v>0</v>
      </c>
      <c r="E76" s="266">
        <v>0</v>
      </c>
    </row>
    <row r="77" spans="2:7" ht="13.5" thickBot="1">
      <c r="B77" s="110" t="s">
        <v>8</v>
      </c>
      <c r="C77" s="111" t="s">
        <v>116</v>
      </c>
      <c r="D77" s="276">
        <v>0</v>
      </c>
      <c r="E77" s="277">
        <v>0</v>
      </c>
    </row>
    <row r="78" spans="2:7">
      <c r="B78" s="1"/>
      <c r="C78" s="1"/>
      <c r="D78" s="215"/>
      <c r="E78" s="215"/>
    </row>
    <row r="79" spans="2:7">
      <c r="B79" s="1"/>
      <c r="C79" s="1"/>
      <c r="D79" s="215"/>
      <c r="E79" s="215"/>
    </row>
    <row r="80" spans="2:7">
      <c r="B80" s="1"/>
      <c r="C80" s="1"/>
      <c r="D80" s="215"/>
      <c r="E80" s="215"/>
    </row>
    <row r="81" spans="2:5">
      <c r="B81" s="1"/>
      <c r="C81" s="1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1" type="noConversion"/>
  <pageMargins left="0.59055118110236227" right="0.74803149606299213" top="0.59055118110236227" bottom="0.55118110236220474" header="0.51181102362204722" footer="0.51181102362204722"/>
  <pageSetup paperSize="9" scale="70" orientation="portrait" r:id="rId1"/>
  <headerFooter alignWithMargins="0">
    <oddHeader>&amp;C&amp;"Calibri"&amp;10&amp;K000000Confidential&amp;1#</oddHeader>
  </headerFooter>
  <customProperties>
    <customPr name="_pios_id" r:id="rId2"/>
  </customPropertie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Arkusz29"/>
  <dimension ref="A1:L81"/>
  <sheetViews>
    <sheetView zoomScale="75" zoomScaleNormal="75" workbookViewId="0">
      <selection activeCell="H35" sqref="H35"/>
    </sheetView>
  </sheetViews>
  <sheetFormatPr defaultRowHeight="12.75"/>
  <cols>
    <col min="1" max="1" width="9.140625" style="18"/>
    <col min="2" max="2" width="4.42578125" style="18" bestFit="1" customWidth="1"/>
    <col min="3" max="3" width="77.7109375" style="18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9.140625" style="186" bestFit="1" customWidth="1"/>
    <col min="11" max="11" width="7.42578125" style="186" bestFit="1" customWidth="1"/>
    <col min="12" max="12" width="12.42578125" bestFit="1" customWidth="1"/>
  </cols>
  <sheetData>
    <row r="1" spans="2:12">
      <c r="B1" s="1"/>
      <c r="C1" s="1"/>
      <c r="D1" s="215"/>
      <c r="E1" s="215"/>
    </row>
    <row r="2" spans="2:12" ht="15.75">
      <c r="B2" s="414" t="s">
        <v>0</v>
      </c>
      <c r="C2" s="414"/>
      <c r="D2" s="414"/>
      <c r="E2" s="414"/>
      <c r="H2" s="200"/>
      <c r="I2" s="200"/>
      <c r="J2" s="194"/>
      <c r="L2" s="57"/>
    </row>
    <row r="3" spans="2:12" ht="15.75">
      <c r="B3" s="414" t="str">
        <f>'Fundusz Gwarantowany'!$B$3</f>
        <v>SPORZĄDZONE NA DZIEŃ 30-06-2026</v>
      </c>
      <c r="C3" s="414"/>
      <c r="D3" s="414"/>
      <c r="E3" s="414"/>
      <c r="H3" s="200"/>
      <c r="I3" s="200"/>
      <c r="J3" s="194"/>
    </row>
    <row r="4" spans="2:12" ht="15">
      <c r="B4" s="61"/>
      <c r="C4" s="61"/>
      <c r="D4" s="216"/>
      <c r="E4" s="216"/>
      <c r="J4" s="194"/>
    </row>
    <row r="5" spans="2:12" ht="14.25">
      <c r="B5" s="415" t="s">
        <v>1</v>
      </c>
      <c r="C5" s="415"/>
      <c r="D5" s="415"/>
      <c r="E5" s="415"/>
    </row>
    <row r="6" spans="2:12" ht="14.25">
      <c r="B6" s="416" t="s">
        <v>75</v>
      </c>
      <c r="C6" s="416"/>
      <c r="D6" s="416"/>
      <c r="E6" s="416"/>
    </row>
    <row r="7" spans="2:12" ht="14.25">
      <c r="B7" s="63"/>
      <c r="C7" s="63"/>
      <c r="D7" s="217"/>
      <c r="E7" s="217"/>
    </row>
    <row r="8" spans="2:12" ht="13.5">
      <c r="B8" s="408" t="s">
        <v>18</v>
      </c>
      <c r="C8" s="409"/>
      <c r="D8" s="409"/>
      <c r="E8" s="409"/>
    </row>
    <row r="9" spans="2:12" ht="16.5" thickBot="1">
      <c r="B9" s="410" t="s">
        <v>99</v>
      </c>
      <c r="C9" s="410"/>
      <c r="D9" s="410"/>
      <c r="E9" s="410"/>
    </row>
    <row r="10" spans="2:12" ht="13.5" thickBot="1">
      <c r="B10" s="62"/>
      <c r="C10" s="118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64" t="s">
        <v>3</v>
      </c>
      <c r="C11" s="20" t="s">
        <v>105</v>
      </c>
      <c r="D11" s="280">
        <v>2845184.5</v>
      </c>
      <c r="E11" s="221">
        <f>SUM(E12:E14,E16)</f>
        <v>2911506.85</v>
      </c>
    </row>
    <row r="12" spans="2:12">
      <c r="B12" s="97" t="s">
        <v>4</v>
      </c>
      <c r="C12" s="124" t="s">
        <v>5</v>
      </c>
      <c r="D12" s="281">
        <v>2833394.73</v>
      </c>
      <c r="E12" s="282">
        <v>2906109.2</v>
      </c>
      <c r="G12" s="188"/>
    </row>
    <row r="13" spans="2:12">
      <c r="B13" s="97" t="s">
        <v>6</v>
      </c>
      <c r="C13" s="124" t="s">
        <v>7</v>
      </c>
      <c r="D13" s="281">
        <v>5789.77</v>
      </c>
      <c r="E13" s="282">
        <v>5397.65</v>
      </c>
      <c r="H13" s="187"/>
    </row>
    <row r="14" spans="2:12">
      <c r="B14" s="97" t="s">
        <v>8</v>
      </c>
      <c r="C14" s="124" t="s">
        <v>10</v>
      </c>
      <c r="D14" s="281">
        <v>6000</v>
      </c>
      <c r="E14" s="282">
        <v>0</v>
      </c>
      <c r="G14" s="188"/>
      <c r="H14" s="187"/>
    </row>
    <row r="15" spans="2:12">
      <c r="B15" s="97" t="s">
        <v>102</v>
      </c>
      <c r="C15" s="124" t="s">
        <v>11</v>
      </c>
      <c r="D15" s="281">
        <v>6000</v>
      </c>
      <c r="E15" s="282">
        <f>E14</f>
        <v>0</v>
      </c>
      <c r="H15" s="187"/>
    </row>
    <row r="16" spans="2:12">
      <c r="B16" s="100" t="s">
        <v>103</v>
      </c>
      <c r="C16" s="125" t="s">
        <v>12</v>
      </c>
      <c r="D16" s="283">
        <v>0</v>
      </c>
      <c r="E16" s="284">
        <v>0</v>
      </c>
      <c r="H16" s="187"/>
    </row>
    <row r="17" spans="2:11">
      <c r="B17" s="6" t="s">
        <v>13</v>
      </c>
      <c r="C17" s="117" t="s">
        <v>65</v>
      </c>
      <c r="D17" s="285">
        <v>5452</v>
      </c>
      <c r="E17" s="286">
        <f>SUM(E18:E20)</f>
        <v>4757.5200000000004</v>
      </c>
      <c r="H17" s="187"/>
    </row>
    <row r="18" spans="2:11">
      <c r="B18" s="97" t="s">
        <v>4</v>
      </c>
      <c r="C18" s="124" t="s">
        <v>11</v>
      </c>
      <c r="D18" s="283">
        <v>5452</v>
      </c>
      <c r="E18" s="284">
        <v>4757.5200000000004</v>
      </c>
      <c r="H18" s="187"/>
    </row>
    <row r="19" spans="2:11">
      <c r="B19" s="97" t="s">
        <v>6</v>
      </c>
      <c r="C19" s="124" t="s">
        <v>104</v>
      </c>
      <c r="D19" s="281">
        <v>0</v>
      </c>
      <c r="E19" s="282">
        <v>0</v>
      </c>
    </row>
    <row r="20" spans="2:11" ht="13.5" thickBot="1">
      <c r="B20" s="102" t="s">
        <v>8</v>
      </c>
      <c r="C20" s="103" t="s">
        <v>14</v>
      </c>
      <c r="D20" s="287">
        <v>0</v>
      </c>
      <c r="E20" s="288">
        <v>0</v>
      </c>
    </row>
    <row r="21" spans="2:11" ht="13.5" thickBot="1">
      <c r="B21" s="427" t="s">
        <v>106</v>
      </c>
      <c r="C21" s="428"/>
      <c r="D21" s="289">
        <v>2839732.5</v>
      </c>
      <c r="E21" s="246">
        <f>E11-E17</f>
        <v>2906749.33</v>
      </c>
      <c r="F21" s="59"/>
      <c r="G21" s="190"/>
      <c r="H21" s="191"/>
      <c r="J21" s="207"/>
      <c r="K21" s="188"/>
    </row>
    <row r="22" spans="2:11">
      <c r="B22" s="2"/>
      <c r="C22" s="5"/>
      <c r="D22" s="232"/>
      <c r="E22" s="232"/>
      <c r="G22" s="190"/>
      <c r="H22" s="210"/>
    </row>
    <row r="23" spans="2:11" ht="13.5">
      <c r="B23" s="408" t="s">
        <v>100</v>
      </c>
      <c r="C23" s="419"/>
      <c r="D23" s="419"/>
      <c r="E23" s="419"/>
      <c r="G23" s="187"/>
    </row>
    <row r="24" spans="2:11" ht="14.25" thickBot="1">
      <c r="B24" s="410" t="s">
        <v>101</v>
      </c>
      <c r="C24" s="420"/>
      <c r="D24" s="420"/>
      <c r="E24" s="420"/>
    </row>
    <row r="25" spans="2:11" ht="13.5" thickBot="1">
      <c r="B25" s="62"/>
      <c r="C25" s="104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67" t="s">
        <v>15</v>
      </c>
      <c r="C26" s="68" t="s">
        <v>16</v>
      </c>
      <c r="D26" s="234">
        <v>2810828.35</v>
      </c>
      <c r="E26" s="235">
        <v>2791124.8200000003</v>
      </c>
      <c r="G26" s="194"/>
    </row>
    <row r="27" spans="2:11">
      <c r="B27" s="6" t="s">
        <v>17</v>
      </c>
      <c r="C27" s="7" t="s">
        <v>107</v>
      </c>
      <c r="D27" s="236">
        <v>-79548.47</v>
      </c>
      <c r="E27" s="237">
        <v>-55423.040000000001</v>
      </c>
      <c r="F27" s="57"/>
      <c r="G27" s="193"/>
      <c r="H27" s="193"/>
      <c r="I27" s="187"/>
      <c r="J27" s="194"/>
    </row>
    <row r="28" spans="2:11">
      <c r="B28" s="6" t="s">
        <v>18</v>
      </c>
      <c r="C28" s="7" t="s">
        <v>19</v>
      </c>
      <c r="D28" s="236">
        <v>0</v>
      </c>
      <c r="E28" s="238">
        <v>0</v>
      </c>
      <c r="F28" s="57"/>
      <c r="G28" s="193"/>
      <c r="H28" s="193"/>
      <c r="I28" s="187"/>
      <c r="J28" s="194"/>
    </row>
    <row r="29" spans="2:11">
      <c r="B29" s="105" t="s">
        <v>4</v>
      </c>
      <c r="C29" s="98" t="s">
        <v>20</v>
      </c>
      <c r="D29" s="239">
        <v>0</v>
      </c>
      <c r="E29" s="240">
        <v>0</v>
      </c>
      <c r="F29" s="57"/>
      <c r="G29" s="193"/>
      <c r="H29" s="193"/>
      <c r="I29" s="187"/>
      <c r="J29" s="194"/>
    </row>
    <row r="30" spans="2:11">
      <c r="B30" s="105" t="s">
        <v>6</v>
      </c>
      <c r="C30" s="98" t="s">
        <v>21</v>
      </c>
      <c r="D30" s="239">
        <v>0</v>
      </c>
      <c r="E30" s="240">
        <v>0</v>
      </c>
      <c r="F30" s="57"/>
      <c r="G30" s="193"/>
      <c r="H30" s="193"/>
      <c r="I30" s="187"/>
      <c r="J30" s="194"/>
    </row>
    <row r="31" spans="2:11">
      <c r="B31" s="105" t="s">
        <v>8</v>
      </c>
      <c r="C31" s="98" t="s">
        <v>22</v>
      </c>
      <c r="D31" s="239">
        <v>0</v>
      </c>
      <c r="E31" s="240">
        <v>0</v>
      </c>
      <c r="F31" s="57"/>
      <c r="G31" s="193"/>
      <c r="H31" s="193"/>
      <c r="I31" s="187"/>
      <c r="J31" s="194"/>
    </row>
    <row r="32" spans="2:11">
      <c r="B32" s="65" t="s">
        <v>23</v>
      </c>
      <c r="C32" s="8" t="s">
        <v>24</v>
      </c>
      <c r="D32" s="236">
        <v>79548.47</v>
      </c>
      <c r="E32" s="238">
        <v>55423.040000000001</v>
      </c>
      <c r="F32" s="57"/>
      <c r="G32" s="193"/>
      <c r="H32" s="193"/>
      <c r="I32" s="187"/>
      <c r="J32" s="194"/>
    </row>
    <row r="33" spans="2:10">
      <c r="B33" s="105" t="s">
        <v>4</v>
      </c>
      <c r="C33" s="98" t="s">
        <v>25</v>
      </c>
      <c r="D33" s="239">
        <v>59787.3</v>
      </c>
      <c r="E33" s="240">
        <v>21711.7</v>
      </c>
      <c r="F33" s="57"/>
      <c r="G33" s="193"/>
      <c r="H33" s="193"/>
      <c r="I33" s="187"/>
      <c r="J33" s="194"/>
    </row>
    <row r="34" spans="2:10">
      <c r="B34" s="105" t="s">
        <v>6</v>
      </c>
      <c r="C34" s="98" t="s">
        <v>26</v>
      </c>
      <c r="D34" s="239">
        <v>2691.87</v>
      </c>
      <c r="E34" s="240">
        <v>19916.57</v>
      </c>
      <c r="F34" s="57"/>
      <c r="G34" s="193"/>
      <c r="H34" s="193"/>
      <c r="I34" s="187"/>
      <c r="J34" s="194"/>
    </row>
    <row r="35" spans="2:10">
      <c r="B35" s="105" t="s">
        <v>8</v>
      </c>
      <c r="C35" s="98" t="s">
        <v>27</v>
      </c>
      <c r="D35" s="239">
        <v>17063.41</v>
      </c>
      <c r="E35" s="240">
        <v>12956.67</v>
      </c>
      <c r="F35" s="57"/>
      <c r="G35" s="193"/>
      <c r="H35" s="193"/>
      <c r="I35" s="187"/>
      <c r="J35" s="194"/>
    </row>
    <row r="36" spans="2:10">
      <c r="B36" s="105" t="s">
        <v>9</v>
      </c>
      <c r="C36" s="98" t="s">
        <v>28</v>
      </c>
      <c r="D36" s="239">
        <v>0</v>
      </c>
      <c r="E36" s="240">
        <v>0</v>
      </c>
      <c r="F36" s="57"/>
      <c r="G36" s="193"/>
      <c r="H36" s="193"/>
      <c r="I36" s="187"/>
      <c r="J36" s="194"/>
    </row>
    <row r="37" spans="2:10" ht="25.5">
      <c r="B37" s="105" t="s">
        <v>29</v>
      </c>
      <c r="C37" s="98" t="s">
        <v>30</v>
      </c>
      <c r="D37" s="239">
        <v>0</v>
      </c>
      <c r="E37" s="240">
        <v>0</v>
      </c>
      <c r="F37" s="57"/>
      <c r="G37" s="193"/>
      <c r="H37" s="193"/>
      <c r="I37" s="187"/>
      <c r="J37" s="194"/>
    </row>
    <row r="38" spans="2:10">
      <c r="B38" s="105" t="s">
        <v>31</v>
      </c>
      <c r="C38" s="98" t="s">
        <v>32</v>
      </c>
      <c r="D38" s="239">
        <v>0</v>
      </c>
      <c r="E38" s="240">
        <v>0</v>
      </c>
      <c r="F38" s="57"/>
      <c r="G38" s="193"/>
      <c r="H38" s="193"/>
      <c r="I38" s="187"/>
      <c r="J38" s="194"/>
    </row>
    <row r="39" spans="2:10">
      <c r="B39" s="106" t="s">
        <v>33</v>
      </c>
      <c r="C39" s="107" t="s">
        <v>34</v>
      </c>
      <c r="D39" s="241">
        <v>5.89</v>
      </c>
      <c r="E39" s="242">
        <v>838.09999999999991</v>
      </c>
      <c r="F39" s="57"/>
      <c r="G39" s="193"/>
      <c r="H39" s="193"/>
      <c r="I39" s="187"/>
      <c r="J39" s="194"/>
    </row>
    <row r="40" spans="2:10" ht="13.5" thickBot="1">
      <c r="B40" s="69" t="s">
        <v>35</v>
      </c>
      <c r="C40" s="70" t="s">
        <v>36</v>
      </c>
      <c r="D40" s="243">
        <v>108452.62</v>
      </c>
      <c r="E40" s="244">
        <v>171047.55</v>
      </c>
      <c r="G40" s="194"/>
      <c r="H40" s="208"/>
    </row>
    <row r="41" spans="2:10" ht="13.5" thickBot="1">
      <c r="B41" s="71" t="s">
        <v>37</v>
      </c>
      <c r="C41" s="72" t="s">
        <v>38</v>
      </c>
      <c r="D41" s="245">
        <v>2839732.5</v>
      </c>
      <c r="E41" s="246">
        <f>SUM(E26,E27,E40)</f>
        <v>2906749.33</v>
      </c>
      <c r="F41" s="59"/>
      <c r="G41"/>
      <c r="H41" s="193"/>
      <c r="I41" s="187"/>
      <c r="J41" s="187"/>
    </row>
    <row r="42" spans="2:10">
      <c r="B42" s="66"/>
      <c r="C42" s="66"/>
      <c r="D42" s="247"/>
      <c r="E42" s="247"/>
      <c r="F42" s="59"/>
      <c r="G42"/>
    </row>
    <row r="43" spans="2:10" ht="13.5">
      <c r="B43" s="408" t="s">
        <v>60</v>
      </c>
      <c r="C43" s="421"/>
      <c r="D43" s="421"/>
      <c r="E43" s="421"/>
      <c r="G43" s="187"/>
    </row>
    <row r="44" spans="2:10" ht="14.25" thickBot="1">
      <c r="B44" s="410" t="s">
        <v>117</v>
      </c>
      <c r="C44" s="422"/>
      <c r="D44" s="422"/>
      <c r="E44" s="422"/>
      <c r="G44" s="187"/>
    </row>
    <row r="45" spans="2:10" ht="13.5" thickBot="1">
      <c r="B45" s="62"/>
      <c r="C45" s="1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0" t="s">
        <v>18</v>
      </c>
      <c r="C46" s="20" t="s">
        <v>108</v>
      </c>
      <c r="D46" s="248"/>
      <c r="E46" s="249"/>
      <c r="G46" s="187"/>
    </row>
    <row r="47" spans="2:10">
      <c r="B47" s="108" t="s">
        <v>4</v>
      </c>
      <c r="C47" s="98" t="s">
        <v>40</v>
      </c>
      <c r="D47" s="250">
        <v>280336.628409</v>
      </c>
      <c r="E47" s="251">
        <v>251722.995073</v>
      </c>
      <c r="G47" s="187"/>
    </row>
    <row r="48" spans="2:10">
      <c r="B48" s="109" t="s">
        <v>6</v>
      </c>
      <c r="C48" s="107" t="s">
        <v>41</v>
      </c>
      <c r="D48" s="250">
        <v>272467.91018300003</v>
      </c>
      <c r="E48" s="252">
        <v>246889.87271548295</v>
      </c>
      <c r="G48" s="187"/>
      <c r="I48" s="196"/>
    </row>
    <row r="49" spans="2:5">
      <c r="B49" s="86" t="s">
        <v>23</v>
      </c>
      <c r="C49" s="88" t="s">
        <v>109</v>
      </c>
      <c r="D49" s="253"/>
      <c r="E49" s="254"/>
    </row>
    <row r="50" spans="2:5">
      <c r="B50" s="108" t="s">
        <v>4</v>
      </c>
      <c r="C50" s="98" t="s">
        <v>40</v>
      </c>
      <c r="D50" s="250">
        <v>10.0266179999999</v>
      </c>
      <c r="E50" s="255">
        <v>11.08808</v>
      </c>
    </row>
    <row r="51" spans="2:5">
      <c r="B51" s="108" t="s">
        <v>6</v>
      </c>
      <c r="C51" s="98" t="s">
        <v>110</v>
      </c>
      <c r="D51" s="250">
        <v>9.8210940000000004</v>
      </c>
      <c r="E51" s="255">
        <v>11.08808</v>
      </c>
    </row>
    <row r="52" spans="2:5">
      <c r="B52" s="108" t="s">
        <v>8</v>
      </c>
      <c r="C52" s="98" t="s">
        <v>111</v>
      </c>
      <c r="D52" s="250">
        <v>10.441353999999999</v>
      </c>
      <c r="E52" s="255">
        <v>11.934571</v>
      </c>
    </row>
    <row r="53" spans="2:5" ht="13.5" thickBot="1">
      <c r="B53" s="110" t="s">
        <v>9</v>
      </c>
      <c r="C53" s="111" t="s">
        <v>41</v>
      </c>
      <c r="D53" s="256">
        <v>10.422264</v>
      </c>
      <c r="E53" s="257">
        <v>11.773465</v>
      </c>
    </row>
    <row r="54" spans="2:5">
      <c r="B54" s="112"/>
      <c r="C54" s="113"/>
      <c r="D54" s="258"/>
      <c r="E54" s="258"/>
    </row>
    <row r="55" spans="2:5" ht="13.5">
      <c r="B55" s="408" t="s">
        <v>62</v>
      </c>
      <c r="C55" s="421"/>
      <c r="D55" s="421"/>
      <c r="E55" s="421"/>
    </row>
    <row r="56" spans="2:5" ht="14.25" thickBot="1">
      <c r="B56" s="410" t="s">
        <v>112</v>
      </c>
      <c r="C56" s="422"/>
      <c r="D56" s="422"/>
      <c r="E56" s="422"/>
    </row>
    <row r="57" spans="2:5" ht="23.25" thickBot="1">
      <c r="B57" s="423" t="s">
        <v>42</v>
      </c>
      <c r="C57" s="424"/>
      <c r="D57" s="290" t="s">
        <v>118</v>
      </c>
      <c r="E57" s="291" t="s">
        <v>113</v>
      </c>
    </row>
    <row r="58" spans="2:5">
      <c r="B58" s="14" t="s">
        <v>18</v>
      </c>
      <c r="C58" s="89" t="s">
        <v>43</v>
      </c>
      <c r="D58" s="261">
        <f>D64+D69</f>
        <v>2906109.2</v>
      </c>
      <c r="E58" s="262">
        <f>D58/E21</f>
        <v>0.9997797780519313</v>
      </c>
    </row>
    <row r="59" spans="2:5" ht="25.5">
      <c r="B59" s="109" t="s">
        <v>4</v>
      </c>
      <c r="C59" s="107" t="s">
        <v>44</v>
      </c>
      <c r="D59" s="263">
        <v>0</v>
      </c>
      <c r="E59" s="264">
        <v>0</v>
      </c>
    </row>
    <row r="60" spans="2:5" ht="25.5">
      <c r="B60" s="108" t="s">
        <v>6</v>
      </c>
      <c r="C60" s="98" t="s">
        <v>45</v>
      </c>
      <c r="D60" s="265">
        <v>0</v>
      </c>
      <c r="E60" s="266">
        <v>0</v>
      </c>
    </row>
    <row r="61" spans="2:5">
      <c r="B61" s="108" t="s">
        <v>8</v>
      </c>
      <c r="C61" s="98" t="s">
        <v>46</v>
      </c>
      <c r="D61" s="265">
        <v>0</v>
      </c>
      <c r="E61" s="266">
        <v>0</v>
      </c>
    </row>
    <row r="62" spans="2:5">
      <c r="B62" s="108" t="s">
        <v>9</v>
      </c>
      <c r="C62" s="98" t="s">
        <v>47</v>
      </c>
      <c r="D62" s="265">
        <v>0</v>
      </c>
      <c r="E62" s="266">
        <v>0</v>
      </c>
    </row>
    <row r="63" spans="2:5">
      <c r="B63" s="108" t="s">
        <v>29</v>
      </c>
      <c r="C63" s="98" t="s">
        <v>48</v>
      </c>
      <c r="D63" s="265">
        <v>0</v>
      </c>
      <c r="E63" s="266">
        <v>0</v>
      </c>
    </row>
    <row r="64" spans="2:5">
      <c r="B64" s="109" t="s">
        <v>31</v>
      </c>
      <c r="C64" s="107" t="s">
        <v>49</v>
      </c>
      <c r="D64" s="263">
        <f>E12</f>
        <v>2906109.2</v>
      </c>
      <c r="E64" s="264">
        <f>D64/E21</f>
        <v>0.9997797780519313</v>
      </c>
    </row>
    <row r="65" spans="2:7">
      <c r="B65" s="109" t="s">
        <v>33</v>
      </c>
      <c r="C65" s="107" t="s">
        <v>114</v>
      </c>
      <c r="D65" s="263">
        <v>0</v>
      </c>
      <c r="E65" s="264">
        <v>0</v>
      </c>
    </row>
    <row r="66" spans="2:7">
      <c r="B66" s="109" t="s">
        <v>50</v>
      </c>
      <c r="C66" s="107" t="s">
        <v>51</v>
      </c>
      <c r="D66" s="263">
        <v>0</v>
      </c>
      <c r="E66" s="264">
        <v>0</v>
      </c>
    </row>
    <row r="67" spans="2:7">
      <c r="B67" s="108" t="s">
        <v>52</v>
      </c>
      <c r="C67" s="98" t="s">
        <v>53</v>
      </c>
      <c r="D67" s="265">
        <v>0</v>
      </c>
      <c r="E67" s="266">
        <v>0</v>
      </c>
    </row>
    <row r="68" spans="2:7">
      <c r="B68" s="108" t="s">
        <v>54</v>
      </c>
      <c r="C68" s="98" t="s">
        <v>55</v>
      </c>
      <c r="D68" s="265">
        <v>0</v>
      </c>
      <c r="E68" s="266">
        <v>0</v>
      </c>
      <c r="G68" s="187"/>
    </row>
    <row r="69" spans="2:7" ht="15">
      <c r="B69" s="108" t="s">
        <v>56</v>
      </c>
      <c r="C69" s="98" t="s">
        <v>57</v>
      </c>
      <c r="D69" s="327">
        <v>0</v>
      </c>
      <c r="E69" s="266">
        <f>D69/E21</f>
        <v>0</v>
      </c>
    </row>
    <row r="70" spans="2:7">
      <c r="B70" s="123" t="s">
        <v>58</v>
      </c>
      <c r="C70" s="122" t="s">
        <v>59</v>
      </c>
      <c r="D70" s="268">
        <v>0</v>
      </c>
      <c r="E70" s="269">
        <v>0</v>
      </c>
    </row>
    <row r="71" spans="2:7">
      <c r="B71" s="92" t="s">
        <v>23</v>
      </c>
      <c r="C71" s="8" t="s">
        <v>61</v>
      </c>
      <c r="D71" s="270">
        <f>E13</f>
        <v>5397.65</v>
      </c>
      <c r="E71" s="271">
        <f>D71/E21</f>
        <v>1.8569368690625962E-3</v>
      </c>
    </row>
    <row r="72" spans="2:7">
      <c r="B72" s="93" t="s">
        <v>60</v>
      </c>
      <c r="C72" s="85" t="s">
        <v>63</v>
      </c>
      <c r="D72" s="272">
        <f>E14</f>
        <v>0</v>
      </c>
      <c r="E72" s="273">
        <f>D72/E21</f>
        <v>0</v>
      </c>
    </row>
    <row r="73" spans="2:7">
      <c r="B73" s="94" t="s">
        <v>62</v>
      </c>
      <c r="C73" s="17" t="s">
        <v>65</v>
      </c>
      <c r="D73" s="274">
        <f>E17</f>
        <v>4757.5200000000004</v>
      </c>
      <c r="E73" s="275">
        <f>D73/E21</f>
        <v>1.6367149209938925E-3</v>
      </c>
    </row>
    <row r="74" spans="2:7">
      <c r="B74" s="92" t="s">
        <v>64</v>
      </c>
      <c r="C74" s="8" t="s">
        <v>66</v>
      </c>
      <c r="D74" s="270">
        <f>D58+D71+D72-D73</f>
        <v>2906749.33</v>
      </c>
      <c r="E74" s="271">
        <f>E58+E72-E73+E71</f>
        <v>1</v>
      </c>
    </row>
    <row r="75" spans="2:7">
      <c r="B75" s="108" t="s">
        <v>4</v>
      </c>
      <c r="C75" s="98" t="s">
        <v>67</v>
      </c>
      <c r="D75" s="265">
        <f>D74</f>
        <v>2906749.33</v>
      </c>
      <c r="E75" s="266">
        <f>E74</f>
        <v>1</v>
      </c>
    </row>
    <row r="76" spans="2:7">
      <c r="B76" s="108" t="s">
        <v>6</v>
      </c>
      <c r="C76" s="98" t="s">
        <v>115</v>
      </c>
      <c r="D76" s="265">
        <v>0</v>
      </c>
      <c r="E76" s="266">
        <v>0</v>
      </c>
    </row>
    <row r="77" spans="2:7" ht="13.5" thickBot="1">
      <c r="B77" s="110" t="s">
        <v>8</v>
      </c>
      <c r="C77" s="111" t="s">
        <v>116</v>
      </c>
      <c r="D77" s="276">
        <v>0</v>
      </c>
      <c r="E77" s="277">
        <v>0</v>
      </c>
    </row>
    <row r="78" spans="2:7">
      <c r="B78" s="1"/>
      <c r="C78" s="1"/>
      <c r="D78" s="215"/>
      <c r="E78" s="215"/>
    </row>
    <row r="79" spans="2:7">
      <c r="B79" s="1"/>
      <c r="C79" s="1"/>
      <c r="D79" s="215"/>
      <c r="E79" s="215"/>
    </row>
    <row r="80" spans="2:7">
      <c r="B80" s="1"/>
      <c r="C80" s="1"/>
      <c r="D80" s="215"/>
      <c r="E80" s="215"/>
    </row>
    <row r="81" spans="2:5">
      <c r="B81" s="1"/>
      <c r="C81" s="1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1" type="noConversion"/>
  <pageMargins left="0.55118110236220474" right="0.74803149606299213" top="0.51181102362204722" bottom="0.47244094488188981" header="0.51181102362204722" footer="0.51181102362204722"/>
  <pageSetup paperSize="9" scale="70" orientation="portrait" r:id="rId1"/>
  <headerFooter alignWithMargins="0">
    <oddHeader>&amp;C&amp;"Calibri"&amp;10&amp;K000000Confidential&amp;1#</oddHeader>
  </headerFooter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G81"/>
  <sheetViews>
    <sheetView zoomScale="75" zoomScaleNormal="75" workbookViewId="0">
      <selection activeCell="H30" sqref="H30"/>
    </sheetView>
  </sheetViews>
  <sheetFormatPr defaultRowHeight="12.75"/>
  <cols>
    <col min="1" max="1" width="9.140625" style="18"/>
    <col min="2" max="2" width="4.140625" style="18" bestFit="1" customWidth="1"/>
    <col min="3" max="3" width="77.7109375" style="18" customWidth="1"/>
    <col min="4" max="4" width="17" style="96" bestFit="1" customWidth="1"/>
    <col min="5" max="5" width="16.42578125" style="96" bestFit="1" customWidth="1"/>
    <col min="6" max="6" width="7.42578125" customWidth="1"/>
    <col min="7" max="7" width="14.5703125" customWidth="1"/>
  </cols>
  <sheetData>
    <row r="1" spans="2:7">
      <c r="B1" s="1"/>
      <c r="C1" s="1"/>
      <c r="D1" s="215"/>
      <c r="E1" s="215"/>
    </row>
    <row r="2" spans="2:7" ht="15.75">
      <c r="B2" s="414" t="s">
        <v>0</v>
      </c>
      <c r="C2" s="414"/>
      <c r="D2" s="414"/>
      <c r="E2" s="414"/>
      <c r="G2" s="57"/>
    </row>
    <row r="3" spans="2:7" ht="15.75">
      <c r="B3" s="414" t="str">
        <f>'Fundusz Gwarantowany'!$B$3</f>
        <v>SPORZĄDZONE NA DZIEŃ 30-06-2026</v>
      </c>
      <c r="C3" s="414"/>
      <c r="D3" s="414"/>
      <c r="E3" s="414"/>
    </row>
    <row r="4" spans="2:7" ht="15">
      <c r="B4" s="61"/>
      <c r="C4" s="61"/>
      <c r="D4" s="216"/>
      <c r="E4" s="216"/>
    </row>
    <row r="5" spans="2:7" ht="14.25">
      <c r="B5" s="415" t="s">
        <v>1</v>
      </c>
      <c r="C5" s="415"/>
      <c r="D5" s="415"/>
      <c r="E5" s="415"/>
    </row>
    <row r="6" spans="2:7" ht="14.25">
      <c r="B6" s="416" t="s">
        <v>82</v>
      </c>
      <c r="C6" s="416"/>
      <c r="D6" s="416"/>
      <c r="E6" s="416"/>
    </row>
    <row r="7" spans="2:7" ht="14.25">
      <c r="B7" s="63"/>
      <c r="C7" s="63"/>
      <c r="D7" s="217"/>
      <c r="E7" s="217"/>
    </row>
    <row r="8" spans="2:7" ht="13.5">
      <c r="B8" s="408" t="s">
        <v>18</v>
      </c>
      <c r="C8" s="409"/>
      <c r="D8" s="409"/>
      <c r="E8" s="409"/>
    </row>
    <row r="9" spans="2:7" ht="16.5" thickBot="1">
      <c r="B9" s="410" t="s">
        <v>99</v>
      </c>
      <c r="C9" s="410"/>
      <c r="D9" s="410"/>
      <c r="E9" s="410"/>
    </row>
    <row r="10" spans="2:7" ht="13.5" thickBot="1">
      <c r="B10" s="62"/>
      <c r="C10" s="58" t="s">
        <v>2</v>
      </c>
      <c r="D10" s="278" t="str">
        <f>'Fundusz Gwarantowany'!$D$10</f>
        <v>30-06-2025</v>
      </c>
      <c r="E10" s="279" t="str">
        <f>'Fundusz Gwarantowany'!$E$10</f>
        <v>30-06-2026</v>
      </c>
    </row>
    <row r="11" spans="2:7">
      <c r="B11" s="64" t="s">
        <v>3</v>
      </c>
      <c r="C11" s="20" t="s">
        <v>105</v>
      </c>
      <c r="D11" s="280">
        <v>331727447.21999997</v>
      </c>
      <c r="E11" s="221">
        <f>SUM(E12:E14,E16)</f>
        <v>389447935.42999995</v>
      </c>
    </row>
    <row r="12" spans="2:7">
      <c r="B12" s="97" t="s">
        <v>4</v>
      </c>
      <c r="C12" s="99" t="s">
        <v>5</v>
      </c>
      <c r="D12" s="281">
        <v>331720768.56</v>
      </c>
      <c r="E12" s="282">
        <v>388915241.25999999</v>
      </c>
    </row>
    <row r="13" spans="2:7">
      <c r="B13" s="97" t="s">
        <v>6</v>
      </c>
      <c r="C13" s="99" t="s">
        <v>7</v>
      </c>
      <c r="D13" s="281">
        <v>462.13</v>
      </c>
      <c r="E13" s="282">
        <v>3926.0899999999997</v>
      </c>
    </row>
    <row r="14" spans="2:7">
      <c r="B14" s="97" t="s">
        <v>8</v>
      </c>
      <c r="C14" s="99" t="s">
        <v>10</v>
      </c>
      <c r="D14" s="281">
        <v>6216.53</v>
      </c>
      <c r="E14" s="282">
        <v>528768.07999999996</v>
      </c>
    </row>
    <row r="15" spans="2:7">
      <c r="B15" s="97" t="s">
        <v>102</v>
      </c>
      <c r="C15" s="99" t="s">
        <v>11</v>
      </c>
      <c r="D15" s="281">
        <v>6216.53</v>
      </c>
      <c r="E15" s="282">
        <f>E14</f>
        <v>528768.07999999996</v>
      </c>
    </row>
    <row r="16" spans="2:7">
      <c r="B16" s="100" t="s">
        <v>103</v>
      </c>
      <c r="C16" s="101" t="s">
        <v>12</v>
      </c>
      <c r="D16" s="283">
        <v>0</v>
      </c>
      <c r="E16" s="284">
        <v>0</v>
      </c>
    </row>
    <row r="17" spans="2:6">
      <c r="B17" s="6" t="s">
        <v>13</v>
      </c>
      <c r="C17" s="88" t="s">
        <v>65</v>
      </c>
      <c r="D17" s="285">
        <v>503821.41</v>
      </c>
      <c r="E17" s="286">
        <f>SUM(E18:E20)</f>
        <v>403106.17</v>
      </c>
    </row>
    <row r="18" spans="2:6">
      <c r="B18" s="97" t="s">
        <v>4</v>
      </c>
      <c r="C18" s="99" t="s">
        <v>11</v>
      </c>
      <c r="D18" s="283">
        <v>503821.41</v>
      </c>
      <c r="E18" s="284">
        <v>403106.17</v>
      </c>
    </row>
    <row r="19" spans="2:6">
      <c r="B19" s="97" t="s">
        <v>6</v>
      </c>
      <c r="C19" s="99" t="s">
        <v>104</v>
      </c>
      <c r="D19" s="281">
        <v>0</v>
      </c>
      <c r="E19" s="282">
        <v>0</v>
      </c>
    </row>
    <row r="20" spans="2:6" ht="13.5" thickBot="1">
      <c r="B20" s="102" t="s">
        <v>8</v>
      </c>
      <c r="C20" s="103" t="s">
        <v>14</v>
      </c>
      <c r="D20" s="287">
        <v>0</v>
      </c>
      <c r="E20" s="288">
        <v>0</v>
      </c>
    </row>
    <row r="21" spans="2:6" ht="13.5" thickBot="1">
      <c r="B21" s="427" t="s">
        <v>106</v>
      </c>
      <c r="C21" s="428"/>
      <c r="D21" s="289">
        <v>331223625.80999994</v>
      </c>
      <c r="E21" s="246">
        <f>E11-E17</f>
        <v>389044829.25999993</v>
      </c>
      <c r="F21" s="59"/>
    </row>
    <row r="22" spans="2:6">
      <c r="B22" s="2"/>
      <c r="C22" s="5"/>
      <c r="D22" s="232"/>
      <c r="E22" s="232"/>
    </row>
    <row r="23" spans="2:6" ht="13.5">
      <c r="B23" s="408" t="s">
        <v>100</v>
      </c>
      <c r="C23" s="419"/>
      <c r="D23" s="419"/>
      <c r="E23" s="419"/>
    </row>
    <row r="24" spans="2:6" ht="14.25" thickBot="1">
      <c r="B24" s="410" t="s">
        <v>101</v>
      </c>
      <c r="C24" s="420"/>
      <c r="D24" s="420"/>
      <c r="E24" s="420"/>
    </row>
    <row r="25" spans="2:6" ht="13.5" thickBot="1">
      <c r="B25" s="62"/>
      <c r="C25" s="104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6">
      <c r="B26" s="67" t="s">
        <v>15</v>
      </c>
      <c r="C26" s="68" t="s">
        <v>16</v>
      </c>
      <c r="D26" s="234">
        <v>287793828.35000002</v>
      </c>
      <c r="E26" s="235">
        <v>352477702.98000002</v>
      </c>
    </row>
    <row r="27" spans="2:6">
      <c r="B27" s="6" t="s">
        <v>17</v>
      </c>
      <c r="C27" s="7" t="s">
        <v>107</v>
      </c>
      <c r="D27" s="236">
        <v>-6717358.1899999985</v>
      </c>
      <c r="E27" s="237">
        <v>-7267119.7500000009</v>
      </c>
      <c r="F27" s="57"/>
    </row>
    <row r="28" spans="2:6">
      <c r="B28" s="6" t="s">
        <v>18</v>
      </c>
      <c r="C28" s="7" t="s">
        <v>19</v>
      </c>
      <c r="D28" s="236">
        <v>11502705.58</v>
      </c>
      <c r="E28" s="238">
        <v>11763824.609999999</v>
      </c>
      <c r="F28" s="57"/>
    </row>
    <row r="29" spans="2:6">
      <c r="B29" s="105" t="s">
        <v>4</v>
      </c>
      <c r="C29" s="98" t="s">
        <v>20</v>
      </c>
      <c r="D29" s="239">
        <v>10676026.719999999</v>
      </c>
      <c r="E29" s="240">
        <v>10741275.98</v>
      </c>
      <c r="F29" s="57"/>
    </row>
    <row r="30" spans="2:6">
      <c r="B30" s="105" t="s">
        <v>6</v>
      </c>
      <c r="C30" s="98" t="s">
        <v>21</v>
      </c>
      <c r="D30" s="239">
        <v>382775.89</v>
      </c>
      <c r="E30" s="240">
        <v>431195.17</v>
      </c>
      <c r="F30" s="57"/>
    </row>
    <row r="31" spans="2:6">
      <c r="B31" s="105" t="s">
        <v>8</v>
      </c>
      <c r="C31" s="98" t="s">
        <v>22</v>
      </c>
      <c r="D31" s="239">
        <v>443902.97</v>
      </c>
      <c r="E31" s="240">
        <v>591353.46</v>
      </c>
      <c r="F31" s="57"/>
    </row>
    <row r="32" spans="2:6">
      <c r="B32" s="65" t="s">
        <v>23</v>
      </c>
      <c r="C32" s="8" t="s">
        <v>24</v>
      </c>
      <c r="D32" s="236">
        <v>18220063.77</v>
      </c>
      <c r="E32" s="238">
        <v>19030944.359999999</v>
      </c>
      <c r="F32" s="57"/>
    </row>
    <row r="33" spans="2:6">
      <c r="B33" s="105" t="s">
        <v>4</v>
      </c>
      <c r="C33" s="98" t="s">
        <v>25</v>
      </c>
      <c r="D33" s="239">
        <v>11385049.42</v>
      </c>
      <c r="E33" s="240">
        <v>14069971.99</v>
      </c>
      <c r="F33" s="57"/>
    </row>
    <row r="34" spans="2:6">
      <c r="B34" s="105" t="s">
        <v>6</v>
      </c>
      <c r="C34" s="98" t="s">
        <v>26</v>
      </c>
      <c r="D34" s="239">
        <v>1015908.5900000001</v>
      </c>
      <c r="E34" s="240">
        <v>740292.33000000007</v>
      </c>
      <c r="F34" s="57"/>
    </row>
    <row r="35" spans="2:6">
      <c r="B35" s="105" t="s">
        <v>8</v>
      </c>
      <c r="C35" s="98" t="s">
        <v>27</v>
      </c>
      <c r="D35" s="239">
        <v>2933268.66</v>
      </c>
      <c r="E35" s="240">
        <v>2939681.47</v>
      </c>
      <c r="F35" s="57"/>
    </row>
    <row r="36" spans="2:6">
      <c r="B36" s="105" t="s">
        <v>9</v>
      </c>
      <c r="C36" s="98" t="s">
        <v>28</v>
      </c>
      <c r="D36" s="239">
        <v>0</v>
      </c>
      <c r="E36" s="240">
        <v>0</v>
      </c>
      <c r="F36" s="57"/>
    </row>
    <row r="37" spans="2:6" ht="25.5">
      <c r="B37" s="105" t="s">
        <v>29</v>
      </c>
      <c r="C37" s="98" t="s">
        <v>30</v>
      </c>
      <c r="D37" s="239">
        <v>0</v>
      </c>
      <c r="E37" s="240">
        <v>0</v>
      </c>
      <c r="F37" s="57"/>
    </row>
    <row r="38" spans="2:6">
      <c r="B38" s="105" t="s">
        <v>31</v>
      </c>
      <c r="C38" s="98" t="s">
        <v>32</v>
      </c>
      <c r="D38" s="239">
        <v>0</v>
      </c>
      <c r="E38" s="240">
        <v>0</v>
      </c>
      <c r="F38" s="57"/>
    </row>
    <row r="39" spans="2:6">
      <c r="B39" s="106" t="s">
        <v>33</v>
      </c>
      <c r="C39" s="107" t="s">
        <v>34</v>
      </c>
      <c r="D39" s="241">
        <v>2885837.0999999992</v>
      </c>
      <c r="E39" s="242">
        <v>1280998.5700000017</v>
      </c>
      <c r="F39" s="57"/>
    </row>
    <row r="40" spans="2:6" ht="13.5" thickBot="1">
      <c r="B40" s="69" t="s">
        <v>35</v>
      </c>
      <c r="C40" s="70" t="s">
        <v>36</v>
      </c>
      <c r="D40" s="243">
        <v>50147155.649999999</v>
      </c>
      <c r="E40" s="244">
        <v>43834246.030000001</v>
      </c>
    </row>
    <row r="41" spans="2:6" ht="13.5" thickBot="1">
      <c r="B41" s="71" t="s">
        <v>37</v>
      </c>
      <c r="C41" s="72" t="s">
        <v>38</v>
      </c>
      <c r="D41" s="245">
        <v>331223625.81</v>
      </c>
      <c r="E41" s="246">
        <f>SUM(E26,E27,E40)</f>
        <v>389044829.25999999</v>
      </c>
      <c r="F41" s="59"/>
    </row>
    <row r="42" spans="2:6">
      <c r="B42" s="66"/>
      <c r="C42" s="66"/>
      <c r="D42" s="247"/>
      <c r="E42" s="247"/>
      <c r="F42" s="59"/>
    </row>
    <row r="43" spans="2:6" ht="13.5">
      <c r="B43" s="408" t="s">
        <v>60</v>
      </c>
      <c r="C43" s="421"/>
      <c r="D43" s="421"/>
      <c r="E43" s="421"/>
    </row>
    <row r="44" spans="2:6" ht="14.25" thickBot="1">
      <c r="B44" s="410" t="s">
        <v>117</v>
      </c>
      <c r="C44" s="422"/>
      <c r="D44" s="422"/>
      <c r="E44" s="422"/>
    </row>
    <row r="45" spans="2:6" ht="13.5" thickBot="1">
      <c r="B45" s="62"/>
      <c r="C45" s="19" t="s">
        <v>39</v>
      </c>
      <c r="D45" s="218" t="str">
        <f>'Fundusz Gwarantowany'!$D$45</f>
        <v>30-06-2025</v>
      </c>
      <c r="E45" s="219" t="str">
        <f>'Fundusz Gwarantowany'!$E$45</f>
        <v>30-06-2026</v>
      </c>
    </row>
    <row r="46" spans="2:6">
      <c r="B46" s="10" t="s">
        <v>18</v>
      </c>
      <c r="C46" s="20" t="s">
        <v>108</v>
      </c>
      <c r="D46" s="248"/>
      <c r="E46" s="249"/>
    </row>
    <row r="47" spans="2:6">
      <c r="B47" s="144" t="s">
        <v>4</v>
      </c>
      <c r="C47" s="128" t="s">
        <v>40</v>
      </c>
      <c r="D47" s="299">
        <v>9749080.4054634478</v>
      </c>
      <c r="E47" s="251">
        <v>9409303.5450976826</v>
      </c>
    </row>
    <row r="48" spans="2:6">
      <c r="B48" s="145" t="s">
        <v>6</v>
      </c>
      <c r="C48" s="142" t="s">
        <v>41</v>
      </c>
      <c r="D48" s="300">
        <v>9565780.8582520131</v>
      </c>
      <c r="E48" s="252">
        <v>9250957.1499386914</v>
      </c>
    </row>
    <row r="49" spans="2:5">
      <c r="B49" s="146" t="s">
        <v>23</v>
      </c>
      <c r="C49" s="147" t="s">
        <v>109</v>
      </c>
      <c r="D49" s="301"/>
      <c r="E49" s="254"/>
    </row>
    <row r="50" spans="2:5">
      <c r="B50" s="144" t="s">
        <v>4</v>
      </c>
      <c r="C50" s="128" t="s">
        <v>40</v>
      </c>
      <c r="D50" s="302">
        <v>29.520100000000003</v>
      </c>
      <c r="E50" s="255">
        <v>37.460599999999999</v>
      </c>
    </row>
    <row r="51" spans="2:5">
      <c r="B51" s="144" t="s">
        <v>6</v>
      </c>
      <c r="C51" s="128" t="s">
        <v>110</v>
      </c>
      <c r="D51" s="302">
        <v>29.447600000000001</v>
      </c>
      <c r="E51" s="255">
        <v>36.889200000000002</v>
      </c>
    </row>
    <row r="52" spans="2:5">
      <c r="B52" s="144" t="s">
        <v>8</v>
      </c>
      <c r="C52" s="128" t="s">
        <v>111</v>
      </c>
      <c r="D52" s="302">
        <v>35.086300000000001</v>
      </c>
      <c r="E52" s="255">
        <v>43.407400000000003</v>
      </c>
    </row>
    <row r="53" spans="2:5" ht="13.5" thickBot="1">
      <c r="B53" s="148" t="s">
        <v>9</v>
      </c>
      <c r="C53" s="149" t="s">
        <v>41</v>
      </c>
      <c r="D53" s="303">
        <v>34.625900000000001</v>
      </c>
      <c r="E53" s="257">
        <v>42.054500000000004</v>
      </c>
    </row>
    <row r="54" spans="2:5">
      <c r="B54" s="150"/>
      <c r="C54" s="151"/>
      <c r="D54" s="258"/>
      <c r="E54" s="258"/>
    </row>
    <row r="55" spans="2:5" ht="13.5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34.5" thickBot="1">
      <c r="B57" s="412" t="s">
        <v>42</v>
      </c>
      <c r="C57" s="413"/>
      <c r="D57" s="290" t="s">
        <v>118</v>
      </c>
      <c r="E57" s="260" t="s">
        <v>113</v>
      </c>
    </row>
    <row r="58" spans="2:5">
      <c r="B58" s="152" t="s">
        <v>18</v>
      </c>
      <c r="C58" s="153" t="s">
        <v>43</v>
      </c>
      <c r="D58" s="261">
        <f>D64+D69</f>
        <v>388915241.25999999</v>
      </c>
      <c r="E58" s="262">
        <f>D58/E21</f>
        <v>0.99966690728097729</v>
      </c>
    </row>
    <row r="59" spans="2:5" ht="25.5">
      <c r="B59" s="154" t="s">
        <v>4</v>
      </c>
      <c r="C59" s="155" t="s">
        <v>44</v>
      </c>
      <c r="D59" s="263">
        <v>0</v>
      </c>
      <c r="E59" s="264">
        <v>0</v>
      </c>
    </row>
    <row r="60" spans="2:5" ht="25.5">
      <c r="B60" s="156" t="s">
        <v>6</v>
      </c>
      <c r="C60" s="157" t="s">
        <v>45</v>
      </c>
      <c r="D60" s="265">
        <v>0</v>
      </c>
      <c r="E60" s="266">
        <v>0</v>
      </c>
    </row>
    <row r="61" spans="2:5">
      <c r="B61" s="156" t="s">
        <v>8</v>
      </c>
      <c r="C61" s="157" t="s">
        <v>46</v>
      </c>
      <c r="D61" s="265">
        <v>0</v>
      </c>
      <c r="E61" s="266">
        <v>0</v>
      </c>
    </row>
    <row r="62" spans="2:5">
      <c r="B62" s="156" t="s">
        <v>9</v>
      </c>
      <c r="C62" s="157" t="s">
        <v>47</v>
      </c>
      <c r="D62" s="265">
        <v>0</v>
      </c>
      <c r="E62" s="266">
        <v>0</v>
      </c>
    </row>
    <row r="63" spans="2:5">
      <c r="B63" s="156" t="s">
        <v>29</v>
      </c>
      <c r="C63" s="157" t="s">
        <v>48</v>
      </c>
      <c r="D63" s="265">
        <v>0</v>
      </c>
      <c r="E63" s="266">
        <v>0</v>
      </c>
    </row>
    <row r="64" spans="2:5">
      <c r="B64" s="154" t="s">
        <v>31</v>
      </c>
      <c r="C64" s="155" t="s">
        <v>49</v>
      </c>
      <c r="D64" s="263">
        <v>386264991.39999998</v>
      </c>
      <c r="E64" s="264">
        <f>D64/E21</f>
        <v>0.9928547106890292</v>
      </c>
    </row>
    <row r="65" spans="2:5">
      <c r="B65" s="154" t="s">
        <v>33</v>
      </c>
      <c r="C65" s="155" t="s">
        <v>114</v>
      </c>
      <c r="D65" s="263">
        <v>0</v>
      </c>
      <c r="E65" s="264">
        <v>0</v>
      </c>
    </row>
    <row r="66" spans="2:5">
      <c r="B66" s="154" t="s">
        <v>50</v>
      </c>
      <c r="C66" s="155" t="s">
        <v>51</v>
      </c>
      <c r="D66" s="263">
        <v>0</v>
      </c>
      <c r="E66" s="264">
        <v>0</v>
      </c>
    </row>
    <row r="67" spans="2:5">
      <c r="B67" s="156" t="s">
        <v>52</v>
      </c>
      <c r="C67" s="157" t="s">
        <v>53</v>
      </c>
      <c r="D67" s="265">
        <v>0</v>
      </c>
      <c r="E67" s="266">
        <v>0</v>
      </c>
    </row>
    <row r="68" spans="2:5">
      <c r="B68" s="156" t="s">
        <v>54</v>
      </c>
      <c r="C68" s="157" t="s">
        <v>55</v>
      </c>
      <c r="D68" s="265">
        <v>0</v>
      </c>
      <c r="E68" s="266">
        <v>0</v>
      </c>
    </row>
    <row r="69" spans="2:5">
      <c r="B69" s="156" t="s">
        <v>56</v>
      </c>
      <c r="C69" s="157" t="s">
        <v>57</v>
      </c>
      <c r="D69" s="293">
        <v>2650249.8600000003</v>
      </c>
      <c r="E69" s="266">
        <f>D69/E21</f>
        <v>6.812196591948096E-3</v>
      </c>
    </row>
    <row r="70" spans="2:5">
      <c r="B70" s="158" t="s">
        <v>58</v>
      </c>
      <c r="C70" s="159" t="s">
        <v>59</v>
      </c>
      <c r="D70" s="268">
        <v>0</v>
      </c>
      <c r="E70" s="269">
        <v>0</v>
      </c>
    </row>
    <row r="71" spans="2:5">
      <c r="B71" s="146" t="s">
        <v>23</v>
      </c>
      <c r="C71" s="134" t="s">
        <v>61</v>
      </c>
      <c r="D71" s="270">
        <f>E13</f>
        <v>3926.0899999999997</v>
      </c>
      <c r="E71" s="271">
        <f>D71/E21</f>
        <v>1.0091613368741578E-5</v>
      </c>
    </row>
    <row r="72" spans="2:5">
      <c r="B72" s="160" t="s">
        <v>60</v>
      </c>
      <c r="C72" s="161" t="s">
        <v>63</v>
      </c>
      <c r="D72" s="272">
        <f>E14</f>
        <v>528768.07999999996</v>
      </c>
      <c r="E72" s="273">
        <f>D72/E21</f>
        <v>1.3591443459247791E-3</v>
      </c>
    </row>
    <row r="73" spans="2:5">
      <c r="B73" s="162" t="s">
        <v>62</v>
      </c>
      <c r="C73" s="163" t="s">
        <v>65</v>
      </c>
      <c r="D73" s="274">
        <f>E17</f>
        <v>403106.17</v>
      </c>
      <c r="E73" s="275">
        <f>D73/E21</f>
        <v>1.0361432402706547E-3</v>
      </c>
    </row>
    <row r="74" spans="2:5">
      <c r="B74" s="146" t="s">
        <v>64</v>
      </c>
      <c r="C74" s="134" t="s">
        <v>66</v>
      </c>
      <c r="D74" s="270">
        <f>D58+D71+D72-D73</f>
        <v>389044829.25999993</v>
      </c>
      <c r="E74" s="271">
        <f>E58+E71+E72-E73</f>
        <v>1.0000000000000002</v>
      </c>
    </row>
    <row r="75" spans="2:5">
      <c r="B75" s="156" t="s">
        <v>4</v>
      </c>
      <c r="C75" s="157" t="s">
        <v>67</v>
      </c>
      <c r="D75" s="265">
        <f>D74</f>
        <v>389044829.25999993</v>
      </c>
      <c r="E75" s="266">
        <f>E74</f>
        <v>1.0000000000000002</v>
      </c>
    </row>
    <row r="76" spans="2:5">
      <c r="B76" s="156" t="s">
        <v>6</v>
      </c>
      <c r="C76" s="157" t="s">
        <v>115</v>
      </c>
      <c r="D76" s="265">
        <v>0</v>
      </c>
      <c r="E76" s="266">
        <v>0</v>
      </c>
    </row>
    <row r="77" spans="2:5" ht="13.5" thickBot="1">
      <c r="B77" s="164" t="s">
        <v>8</v>
      </c>
      <c r="C77" s="165" t="s">
        <v>116</v>
      </c>
      <c r="D77" s="276">
        <v>0</v>
      </c>
      <c r="E77" s="277">
        <v>0</v>
      </c>
    </row>
    <row r="78" spans="2:5">
      <c r="B78" s="1"/>
      <c r="C78" s="1"/>
      <c r="D78" s="215"/>
      <c r="E78" s="215"/>
    </row>
    <row r="79" spans="2:5">
      <c r="B79" s="1"/>
      <c r="C79" s="1"/>
      <c r="D79" s="215"/>
      <c r="E79" s="215"/>
    </row>
    <row r="80" spans="2:5">
      <c r="B80" s="1"/>
      <c r="C80" s="1"/>
      <c r="D80" s="215"/>
      <c r="E80" s="215"/>
    </row>
    <row r="81" spans="2:5">
      <c r="B81" s="1"/>
      <c r="C81" s="1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1" type="noConversion"/>
  <pageMargins left="0.6" right="0.75" top="0.56999999999999995" bottom="0.51" header="0.5" footer="0.5"/>
  <pageSetup paperSize="9" scale="70" orientation="portrait" r:id="rId1"/>
  <headerFooter alignWithMargins="0">
    <oddHeader>&amp;C&amp;"Calibri"&amp;10&amp;K000000Confidential&amp;1#</oddHeader>
  </headerFooter>
  <customProperties>
    <customPr name="_pios_id" r:id="rId2"/>
  </customPropertie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Arkusz30"/>
  <dimension ref="A1:L81"/>
  <sheetViews>
    <sheetView zoomScale="75" zoomScaleNormal="75" workbookViewId="0">
      <selection activeCell="I37" sqref="I37"/>
    </sheetView>
  </sheetViews>
  <sheetFormatPr defaultRowHeight="12.75"/>
  <cols>
    <col min="1" max="1" width="9.140625" style="18"/>
    <col min="2" max="2" width="4.42578125" style="18" bestFit="1" customWidth="1"/>
    <col min="3" max="3" width="77.7109375" style="18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9.140625" style="186" bestFit="1" customWidth="1"/>
    <col min="11" max="11" width="7.42578125" style="186" bestFit="1" customWidth="1"/>
    <col min="12" max="12" width="12.42578125" bestFit="1" customWidth="1"/>
  </cols>
  <sheetData>
    <row r="1" spans="2:12">
      <c r="B1" s="1"/>
      <c r="C1" s="1"/>
      <c r="D1" s="215"/>
      <c r="E1" s="215"/>
    </row>
    <row r="2" spans="2:12" ht="15.75">
      <c r="B2" s="414" t="s">
        <v>0</v>
      </c>
      <c r="C2" s="414"/>
      <c r="D2" s="414"/>
      <c r="E2" s="414"/>
      <c r="H2" s="200"/>
      <c r="I2" s="200"/>
      <c r="J2" s="194"/>
      <c r="L2" s="57"/>
    </row>
    <row r="3" spans="2:12" ht="15.75">
      <c r="B3" s="414" t="str">
        <f>'Fundusz Gwarantowany'!$B$3</f>
        <v>SPORZĄDZONE NA DZIEŃ 30-06-2026</v>
      </c>
      <c r="C3" s="414"/>
      <c r="D3" s="414"/>
      <c r="E3" s="414"/>
      <c r="H3" s="200"/>
      <c r="I3" s="200"/>
      <c r="J3" s="194"/>
    </row>
    <row r="4" spans="2:12" ht="15">
      <c r="B4" s="61"/>
      <c r="C4" s="61"/>
      <c r="D4" s="216"/>
      <c r="E4" s="216"/>
      <c r="J4" s="194"/>
    </row>
    <row r="5" spans="2:12" ht="14.25">
      <c r="B5" s="415" t="s">
        <v>1</v>
      </c>
      <c r="C5" s="415"/>
      <c r="D5" s="415"/>
      <c r="E5" s="415"/>
    </row>
    <row r="6" spans="2:12" ht="14.25">
      <c r="B6" s="416" t="s">
        <v>96</v>
      </c>
      <c r="C6" s="416"/>
      <c r="D6" s="416"/>
      <c r="E6" s="416"/>
    </row>
    <row r="7" spans="2:12" ht="14.25">
      <c r="B7" s="63"/>
      <c r="C7" s="63"/>
      <c r="D7" s="217"/>
      <c r="E7" s="217"/>
    </row>
    <row r="8" spans="2:12" ht="13.5">
      <c r="B8" s="408" t="s">
        <v>18</v>
      </c>
      <c r="C8" s="409"/>
      <c r="D8" s="409"/>
      <c r="E8" s="409"/>
    </row>
    <row r="9" spans="2:12" ht="16.5" thickBot="1">
      <c r="B9" s="410" t="s">
        <v>99</v>
      </c>
      <c r="C9" s="410"/>
      <c r="D9" s="410"/>
      <c r="E9" s="410"/>
    </row>
    <row r="10" spans="2:12" ht="13.5" thickBot="1">
      <c r="B10" s="62"/>
      <c r="C10" s="118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64" t="s">
        <v>3</v>
      </c>
      <c r="C11" s="20" t="s">
        <v>105</v>
      </c>
      <c r="D11" s="280">
        <v>2936602.61</v>
      </c>
      <c r="E11" s="221">
        <f>SUM(E12:E14,E16)</f>
        <v>2747691.76</v>
      </c>
    </row>
    <row r="12" spans="2:12">
      <c r="B12" s="97" t="s">
        <v>4</v>
      </c>
      <c r="C12" s="124" t="s">
        <v>5</v>
      </c>
      <c r="D12" s="281">
        <v>2924305.08</v>
      </c>
      <c r="E12" s="282">
        <v>2741683.4</v>
      </c>
      <c r="G12" s="188"/>
      <c r="H12" s="187"/>
    </row>
    <row r="13" spans="2:12">
      <c r="B13" s="97" t="s">
        <v>6</v>
      </c>
      <c r="C13" s="124" t="s">
        <v>7</v>
      </c>
      <c r="D13" s="281">
        <v>7797.46</v>
      </c>
      <c r="E13" s="282">
        <v>6008.36</v>
      </c>
      <c r="H13" s="187"/>
    </row>
    <row r="14" spans="2:12">
      <c r="B14" s="97" t="s">
        <v>8</v>
      </c>
      <c r="C14" s="124" t="s">
        <v>10</v>
      </c>
      <c r="D14" s="281">
        <v>4500.07</v>
      </c>
      <c r="E14" s="282">
        <v>0</v>
      </c>
      <c r="G14" s="188"/>
      <c r="H14" s="187"/>
    </row>
    <row r="15" spans="2:12">
      <c r="B15" s="97" t="s">
        <v>102</v>
      </c>
      <c r="C15" s="124" t="s">
        <v>11</v>
      </c>
      <c r="D15" s="281">
        <v>4500.07</v>
      </c>
      <c r="E15" s="282">
        <v>0</v>
      </c>
      <c r="H15" s="187"/>
    </row>
    <row r="16" spans="2:12">
      <c r="B16" s="100" t="s">
        <v>103</v>
      </c>
      <c r="C16" s="125" t="s">
        <v>12</v>
      </c>
      <c r="D16" s="283">
        <v>0</v>
      </c>
      <c r="E16" s="284">
        <v>0</v>
      </c>
      <c r="H16" s="187"/>
    </row>
    <row r="17" spans="2:11">
      <c r="B17" s="6" t="s">
        <v>13</v>
      </c>
      <c r="C17" s="117" t="s">
        <v>65</v>
      </c>
      <c r="D17" s="285">
        <v>4599.12</v>
      </c>
      <c r="E17" s="286">
        <f>SUM(E18:E20)</f>
        <v>4351.01</v>
      </c>
      <c r="H17" s="187"/>
    </row>
    <row r="18" spans="2:11">
      <c r="B18" s="97" t="s">
        <v>4</v>
      </c>
      <c r="C18" s="124" t="s">
        <v>11</v>
      </c>
      <c r="D18" s="283">
        <v>4599.12</v>
      </c>
      <c r="E18" s="284">
        <v>4351.01</v>
      </c>
    </row>
    <row r="19" spans="2:11">
      <c r="B19" s="97" t="s">
        <v>6</v>
      </c>
      <c r="C19" s="124" t="s">
        <v>104</v>
      </c>
      <c r="D19" s="281">
        <v>0</v>
      </c>
      <c r="E19" s="282">
        <v>0</v>
      </c>
    </row>
    <row r="20" spans="2:11" ht="13.5" thickBot="1">
      <c r="B20" s="102" t="s">
        <v>8</v>
      </c>
      <c r="C20" s="103" t="s">
        <v>14</v>
      </c>
      <c r="D20" s="287">
        <v>0</v>
      </c>
      <c r="E20" s="288">
        <v>0</v>
      </c>
    </row>
    <row r="21" spans="2:11" ht="13.5" thickBot="1">
      <c r="B21" s="427" t="s">
        <v>106</v>
      </c>
      <c r="C21" s="428"/>
      <c r="D21" s="289">
        <v>2932003.4899999998</v>
      </c>
      <c r="E21" s="246">
        <f>E11-E17</f>
        <v>2743340.75</v>
      </c>
      <c r="F21" s="59"/>
      <c r="G21" s="190"/>
      <c r="H21" s="191"/>
      <c r="J21" s="192"/>
      <c r="K21" s="191"/>
    </row>
    <row r="22" spans="2:11">
      <c r="B22" s="2"/>
      <c r="C22" s="5"/>
      <c r="D22" s="232"/>
      <c r="E22" s="232"/>
      <c r="G22" s="190"/>
      <c r="H22" s="210"/>
    </row>
    <row r="23" spans="2:11" ht="13.5">
      <c r="B23" s="408" t="s">
        <v>100</v>
      </c>
      <c r="C23" s="419"/>
      <c r="D23" s="419"/>
      <c r="E23" s="419"/>
      <c r="G23" s="187"/>
    </row>
    <row r="24" spans="2:11" ht="14.25" thickBot="1">
      <c r="B24" s="410" t="s">
        <v>101</v>
      </c>
      <c r="C24" s="420"/>
      <c r="D24" s="420"/>
      <c r="E24" s="420"/>
    </row>
    <row r="25" spans="2:11" ht="13.5" thickBot="1">
      <c r="B25" s="62"/>
      <c r="C25" s="104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67" t="s">
        <v>15</v>
      </c>
      <c r="C26" s="68" t="s">
        <v>16</v>
      </c>
      <c r="D26" s="234">
        <v>2944088.61</v>
      </c>
      <c r="E26" s="235">
        <v>2930711.2000000007</v>
      </c>
      <c r="G26" s="194"/>
    </row>
    <row r="27" spans="2:11">
      <c r="B27" s="6" t="s">
        <v>17</v>
      </c>
      <c r="C27" s="7" t="s">
        <v>107</v>
      </c>
      <c r="D27" s="236">
        <v>-115373.09999999999</v>
      </c>
      <c r="E27" s="237">
        <v>-216867.17</v>
      </c>
      <c r="F27" s="57"/>
      <c r="G27" s="204"/>
      <c r="H27" s="193"/>
      <c r="I27" s="187"/>
      <c r="J27" s="194"/>
    </row>
    <row r="28" spans="2:11">
      <c r="B28" s="6" t="s">
        <v>18</v>
      </c>
      <c r="C28" s="7" t="s">
        <v>19</v>
      </c>
      <c r="D28" s="236">
        <v>0</v>
      </c>
      <c r="E28" s="238">
        <v>0.36</v>
      </c>
      <c r="F28" s="57"/>
      <c r="G28" s="193"/>
      <c r="H28" s="193"/>
      <c r="I28" s="187"/>
      <c r="J28" s="194"/>
    </row>
    <row r="29" spans="2:11">
      <c r="B29" s="105" t="s">
        <v>4</v>
      </c>
      <c r="C29" s="98" t="s">
        <v>20</v>
      </c>
      <c r="D29" s="239">
        <v>0</v>
      </c>
      <c r="E29" s="240">
        <v>0</v>
      </c>
      <c r="F29" s="57"/>
      <c r="G29" s="193"/>
      <c r="H29" s="193"/>
      <c r="I29" s="187"/>
      <c r="J29" s="194"/>
    </row>
    <row r="30" spans="2:11">
      <c r="B30" s="105" t="s">
        <v>6</v>
      </c>
      <c r="C30" s="98" t="s">
        <v>21</v>
      </c>
      <c r="D30" s="239">
        <v>0</v>
      </c>
      <c r="E30" s="240">
        <v>0</v>
      </c>
      <c r="F30" s="57"/>
      <c r="G30" s="193"/>
      <c r="H30" s="193"/>
      <c r="I30" s="187"/>
      <c r="J30" s="194"/>
    </row>
    <row r="31" spans="2:11">
      <c r="B31" s="105" t="s">
        <v>8</v>
      </c>
      <c r="C31" s="98" t="s">
        <v>22</v>
      </c>
      <c r="D31" s="239">
        <v>0</v>
      </c>
      <c r="E31" s="240">
        <v>0.36</v>
      </c>
      <c r="F31" s="57"/>
      <c r="G31" s="193"/>
      <c r="H31" s="193"/>
      <c r="I31" s="187"/>
      <c r="J31" s="194"/>
    </row>
    <row r="32" spans="2:11">
      <c r="B32" s="65" t="s">
        <v>23</v>
      </c>
      <c r="C32" s="8" t="s">
        <v>24</v>
      </c>
      <c r="D32" s="236">
        <v>115373.09999999999</v>
      </c>
      <c r="E32" s="238">
        <v>216867.53</v>
      </c>
      <c r="F32" s="57"/>
      <c r="G32" s="204"/>
      <c r="H32" s="193"/>
      <c r="I32" s="187"/>
      <c r="J32" s="194"/>
    </row>
    <row r="33" spans="2:10">
      <c r="B33" s="105" t="s">
        <v>4</v>
      </c>
      <c r="C33" s="98" t="s">
        <v>25</v>
      </c>
      <c r="D33" s="239">
        <v>36334.85</v>
      </c>
      <c r="E33" s="240">
        <v>38764.36</v>
      </c>
      <c r="F33" s="57"/>
      <c r="G33" s="193"/>
      <c r="H33" s="193"/>
      <c r="I33" s="187"/>
      <c r="J33" s="194"/>
    </row>
    <row r="34" spans="2:10">
      <c r="B34" s="105" t="s">
        <v>6</v>
      </c>
      <c r="C34" s="98" t="s">
        <v>26</v>
      </c>
      <c r="D34" s="239">
        <v>73447.66</v>
      </c>
      <c r="E34" s="240">
        <v>173195.43</v>
      </c>
      <c r="F34" s="57"/>
      <c r="G34" s="193"/>
      <c r="H34" s="193"/>
      <c r="I34" s="187"/>
      <c r="J34" s="194"/>
    </row>
    <row r="35" spans="2:10">
      <c r="B35" s="105" t="s">
        <v>8</v>
      </c>
      <c r="C35" s="98" t="s">
        <v>27</v>
      </c>
      <c r="D35" s="239">
        <v>5584.14</v>
      </c>
      <c r="E35" s="240">
        <v>4907.74</v>
      </c>
      <c r="F35" s="57"/>
      <c r="G35" s="193"/>
      <c r="H35" s="193"/>
      <c r="I35" s="187"/>
      <c r="J35" s="194"/>
    </row>
    <row r="36" spans="2:10">
      <c r="B36" s="105" t="s">
        <v>9</v>
      </c>
      <c r="C36" s="98" t="s">
        <v>28</v>
      </c>
      <c r="D36" s="239">
        <v>0</v>
      </c>
      <c r="E36" s="240">
        <v>0</v>
      </c>
      <c r="F36" s="57"/>
      <c r="G36" s="193"/>
      <c r="H36" s="193"/>
      <c r="I36" s="187"/>
      <c r="J36" s="194"/>
    </row>
    <row r="37" spans="2:10" ht="25.5">
      <c r="B37" s="105" t="s">
        <v>29</v>
      </c>
      <c r="C37" s="98" t="s">
        <v>30</v>
      </c>
      <c r="D37" s="239">
        <v>0</v>
      </c>
      <c r="E37" s="240">
        <v>0</v>
      </c>
      <c r="F37" s="57"/>
      <c r="G37" s="193"/>
      <c r="H37" s="193"/>
      <c r="I37" s="187"/>
      <c r="J37" s="194"/>
    </row>
    <row r="38" spans="2:10">
      <c r="B38" s="105" t="s">
        <v>31</v>
      </c>
      <c r="C38" s="98" t="s">
        <v>32</v>
      </c>
      <c r="D38" s="239">
        <v>0</v>
      </c>
      <c r="E38" s="240">
        <v>0</v>
      </c>
      <c r="F38" s="57"/>
      <c r="G38" s="193"/>
      <c r="H38" s="193"/>
      <c r="I38" s="187"/>
      <c r="J38" s="194"/>
    </row>
    <row r="39" spans="2:10">
      <c r="B39" s="106" t="s">
        <v>33</v>
      </c>
      <c r="C39" s="107" t="s">
        <v>34</v>
      </c>
      <c r="D39" s="241">
        <v>6.45</v>
      </c>
      <c r="E39" s="242">
        <v>0</v>
      </c>
      <c r="F39" s="57"/>
      <c r="G39" s="193"/>
      <c r="H39" s="193"/>
      <c r="I39" s="187"/>
      <c r="J39" s="194"/>
    </row>
    <row r="40" spans="2:10" ht="13.5" thickBot="1">
      <c r="B40" s="69" t="s">
        <v>35</v>
      </c>
      <c r="C40" s="70" t="s">
        <v>36</v>
      </c>
      <c r="D40" s="243">
        <v>103287.98</v>
      </c>
      <c r="E40" s="244">
        <v>29496.720000000001</v>
      </c>
      <c r="G40" s="194"/>
    </row>
    <row r="41" spans="2:10" ht="13.5" thickBot="1">
      <c r="B41" s="71" t="s">
        <v>37</v>
      </c>
      <c r="C41" s="72" t="s">
        <v>38</v>
      </c>
      <c r="D41" s="245">
        <v>2932003.4899999998</v>
      </c>
      <c r="E41" s="246">
        <f>SUM(E26,E27,E40)</f>
        <v>2743340.7500000009</v>
      </c>
      <c r="F41" s="59"/>
      <c r="G41" s="194"/>
      <c r="H41" s="187"/>
      <c r="I41" s="187"/>
      <c r="J41" s="187"/>
    </row>
    <row r="42" spans="2:10">
      <c r="B42" s="66"/>
      <c r="C42" s="66"/>
      <c r="D42" s="247"/>
      <c r="E42" s="247"/>
      <c r="F42" s="59"/>
      <c r="G42" s="188"/>
    </row>
    <row r="43" spans="2:10" ht="13.5">
      <c r="B43" s="408" t="s">
        <v>60</v>
      </c>
      <c r="C43" s="421"/>
      <c r="D43" s="421"/>
      <c r="E43" s="421"/>
      <c r="G43" s="187"/>
    </row>
    <row r="44" spans="2:10" ht="14.25" thickBot="1">
      <c r="B44" s="410" t="s">
        <v>117</v>
      </c>
      <c r="C44" s="422"/>
      <c r="D44" s="422"/>
      <c r="E44" s="422"/>
      <c r="G44" s="187"/>
    </row>
    <row r="45" spans="2:10" ht="13.5" thickBot="1">
      <c r="B45" s="62"/>
      <c r="C45" s="1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0" t="s">
        <v>18</v>
      </c>
      <c r="C46" s="20" t="s">
        <v>108</v>
      </c>
      <c r="D46" s="248"/>
      <c r="E46" s="249"/>
      <c r="G46" s="187"/>
    </row>
    <row r="47" spans="2:10">
      <c r="B47" s="108" t="s">
        <v>4</v>
      </c>
      <c r="C47" s="98" t="s">
        <v>40</v>
      </c>
      <c r="D47" s="250">
        <v>264930.76464299997</v>
      </c>
      <c r="E47" s="251">
        <v>247248.66631500001</v>
      </c>
      <c r="G47" s="187"/>
    </row>
    <row r="48" spans="2:10">
      <c r="B48" s="109" t="s">
        <v>6</v>
      </c>
      <c r="C48" s="107" t="s">
        <v>41</v>
      </c>
      <c r="D48" s="250">
        <v>254605.72355600001</v>
      </c>
      <c r="E48" s="252">
        <v>229094.16239799999</v>
      </c>
      <c r="G48" s="187"/>
    </row>
    <row r="49" spans="2:7">
      <c r="B49" s="86" t="s">
        <v>23</v>
      </c>
      <c r="C49" s="88" t="s">
        <v>109</v>
      </c>
      <c r="D49" s="253"/>
      <c r="E49" s="254"/>
    </row>
    <row r="50" spans="2:7">
      <c r="B50" s="108" t="s">
        <v>4</v>
      </c>
      <c r="C50" s="98" t="s">
        <v>40</v>
      </c>
      <c r="D50" s="250">
        <v>11.112672</v>
      </c>
      <c r="E50" s="255">
        <v>11.853294</v>
      </c>
    </row>
    <row r="51" spans="2:7">
      <c r="B51" s="108" t="s">
        <v>6</v>
      </c>
      <c r="C51" s="98" t="s">
        <v>110</v>
      </c>
      <c r="D51" s="250">
        <v>11.051463</v>
      </c>
      <c r="E51" s="255">
        <v>11.621406</v>
      </c>
    </row>
    <row r="52" spans="2:7">
      <c r="B52" s="108" t="s">
        <v>8</v>
      </c>
      <c r="C52" s="98" t="s">
        <v>111</v>
      </c>
      <c r="D52" s="250">
        <v>11.531438999999999</v>
      </c>
      <c r="E52" s="255">
        <v>12.038551999999999</v>
      </c>
    </row>
    <row r="53" spans="2:7" ht="13.5" thickBot="1">
      <c r="B53" s="110" t="s">
        <v>9</v>
      </c>
      <c r="C53" s="111" t="s">
        <v>41</v>
      </c>
      <c r="D53" s="256">
        <v>11.515859000000001</v>
      </c>
      <c r="E53" s="257">
        <v>11.9747299999999</v>
      </c>
    </row>
    <row r="54" spans="2:7">
      <c r="B54" s="80"/>
      <c r="C54" s="81"/>
      <c r="D54" s="258"/>
      <c r="E54" s="258"/>
    </row>
    <row r="55" spans="2:7" ht="13.5">
      <c r="B55" s="408" t="s">
        <v>62</v>
      </c>
      <c r="C55" s="409"/>
      <c r="D55" s="409"/>
      <c r="E55" s="409"/>
      <c r="G55"/>
    </row>
    <row r="56" spans="2:7" ht="14.25" thickBot="1">
      <c r="B56" s="410" t="s">
        <v>112</v>
      </c>
      <c r="C56" s="411"/>
      <c r="D56" s="411"/>
      <c r="E56" s="411"/>
      <c r="G56"/>
    </row>
    <row r="57" spans="2:7" ht="23.25" thickBot="1">
      <c r="B57" s="423" t="s">
        <v>42</v>
      </c>
      <c r="C57" s="424"/>
      <c r="D57" s="290" t="s">
        <v>118</v>
      </c>
      <c r="E57" s="291" t="s">
        <v>113</v>
      </c>
    </row>
    <row r="58" spans="2:7">
      <c r="B58" s="14" t="s">
        <v>18</v>
      </c>
      <c r="C58" s="89" t="s">
        <v>43</v>
      </c>
      <c r="D58" s="261">
        <f>D64+D69</f>
        <v>2741683.4</v>
      </c>
      <c r="E58" s="262">
        <f>D58/E21</f>
        <v>0.99939586433074346</v>
      </c>
    </row>
    <row r="59" spans="2:7" ht="25.5">
      <c r="B59" s="109" t="s">
        <v>4</v>
      </c>
      <c r="C59" s="107" t="s">
        <v>44</v>
      </c>
      <c r="D59" s="263">
        <v>0</v>
      </c>
      <c r="E59" s="264">
        <v>0</v>
      </c>
    </row>
    <row r="60" spans="2:7" ht="25.5">
      <c r="B60" s="108" t="s">
        <v>6</v>
      </c>
      <c r="C60" s="98" t="s">
        <v>45</v>
      </c>
      <c r="D60" s="265">
        <v>0</v>
      </c>
      <c r="E60" s="266">
        <v>0</v>
      </c>
    </row>
    <row r="61" spans="2:7">
      <c r="B61" s="108" t="s">
        <v>8</v>
      </c>
      <c r="C61" s="98" t="s">
        <v>46</v>
      </c>
      <c r="D61" s="265">
        <v>0</v>
      </c>
      <c r="E61" s="266">
        <v>0</v>
      </c>
    </row>
    <row r="62" spans="2:7">
      <c r="B62" s="108" t="s">
        <v>9</v>
      </c>
      <c r="C62" s="98" t="s">
        <v>47</v>
      </c>
      <c r="D62" s="265">
        <v>0</v>
      </c>
      <c r="E62" s="266">
        <v>0</v>
      </c>
    </row>
    <row r="63" spans="2:7">
      <c r="B63" s="108" t="s">
        <v>29</v>
      </c>
      <c r="C63" s="98" t="s">
        <v>48</v>
      </c>
      <c r="D63" s="265">
        <v>0</v>
      </c>
      <c r="E63" s="266">
        <v>0</v>
      </c>
    </row>
    <row r="64" spans="2:7">
      <c r="B64" s="109" t="s">
        <v>31</v>
      </c>
      <c r="C64" s="107" t="s">
        <v>49</v>
      </c>
      <c r="D64" s="328">
        <f>E12</f>
        <v>2741683.4</v>
      </c>
      <c r="E64" s="329">
        <f>D64/E21</f>
        <v>0.99939586433074346</v>
      </c>
    </row>
    <row r="65" spans="2:7">
      <c r="B65" s="109" t="s">
        <v>33</v>
      </c>
      <c r="C65" s="107" t="s">
        <v>114</v>
      </c>
      <c r="D65" s="263">
        <v>0</v>
      </c>
      <c r="E65" s="264">
        <v>0</v>
      </c>
    </row>
    <row r="66" spans="2:7">
      <c r="B66" s="109" t="s">
        <v>50</v>
      </c>
      <c r="C66" s="107" t="s">
        <v>51</v>
      </c>
      <c r="D66" s="263">
        <v>0</v>
      </c>
      <c r="E66" s="264">
        <v>0</v>
      </c>
      <c r="G66" s="187"/>
    </row>
    <row r="67" spans="2:7">
      <c r="B67" s="108" t="s">
        <v>52</v>
      </c>
      <c r="C67" s="98" t="s">
        <v>53</v>
      </c>
      <c r="D67" s="265">
        <v>0</v>
      </c>
      <c r="E67" s="266">
        <v>0</v>
      </c>
    </row>
    <row r="68" spans="2:7">
      <c r="B68" s="108" t="s">
        <v>54</v>
      </c>
      <c r="C68" s="98" t="s">
        <v>55</v>
      </c>
      <c r="D68" s="265">
        <v>0</v>
      </c>
      <c r="E68" s="266">
        <v>0</v>
      </c>
    </row>
    <row r="69" spans="2:7" ht="15">
      <c r="B69" s="108" t="s">
        <v>56</v>
      </c>
      <c r="C69" s="98" t="s">
        <v>57</v>
      </c>
      <c r="D69" s="327">
        <v>0</v>
      </c>
      <c r="E69" s="266">
        <f>D69/E21</f>
        <v>0</v>
      </c>
    </row>
    <row r="70" spans="2:7">
      <c r="B70" s="123" t="s">
        <v>58</v>
      </c>
      <c r="C70" s="122" t="s">
        <v>59</v>
      </c>
      <c r="D70" s="268">
        <v>0</v>
      </c>
      <c r="E70" s="269">
        <v>0</v>
      </c>
    </row>
    <row r="71" spans="2:7">
      <c r="B71" s="92" t="s">
        <v>23</v>
      </c>
      <c r="C71" s="8" t="s">
        <v>61</v>
      </c>
      <c r="D71" s="270">
        <f>E13</f>
        <v>6008.36</v>
      </c>
      <c r="E71" s="271">
        <f>D71/E21</f>
        <v>2.1901617580681507E-3</v>
      </c>
    </row>
    <row r="72" spans="2:7">
      <c r="B72" s="93" t="s">
        <v>60</v>
      </c>
      <c r="C72" s="85" t="s">
        <v>63</v>
      </c>
      <c r="D72" s="272">
        <f>E14</f>
        <v>0</v>
      </c>
      <c r="E72" s="273">
        <f>D72/E21</f>
        <v>0</v>
      </c>
    </row>
    <row r="73" spans="2:7">
      <c r="B73" s="94" t="s">
        <v>62</v>
      </c>
      <c r="C73" s="17" t="s">
        <v>65</v>
      </c>
      <c r="D73" s="274">
        <f>E17</f>
        <v>4351.01</v>
      </c>
      <c r="E73" s="275">
        <f>D73/E21</f>
        <v>1.5860260888116069E-3</v>
      </c>
    </row>
    <row r="74" spans="2:7">
      <c r="B74" s="92" t="s">
        <v>64</v>
      </c>
      <c r="C74" s="8" t="s">
        <v>66</v>
      </c>
      <c r="D74" s="270">
        <f>D58+D72-D73+D71</f>
        <v>2743340.75</v>
      </c>
      <c r="E74" s="271">
        <f>E58+E72-E73+E71</f>
        <v>1</v>
      </c>
    </row>
    <row r="75" spans="2:7">
      <c r="B75" s="108" t="s">
        <v>4</v>
      </c>
      <c r="C75" s="98" t="s">
        <v>67</v>
      </c>
      <c r="D75" s="265">
        <f>D74</f>
        <v>2743340.75</v>
      </c>
      <c r="E75" s="266">
        <f>E74</f>
        <v>1</v>
      </c>
    </row>
    <row r="76" spans="2:7">
      <c r="B76" s="108" t="s">
        <v>6</v>
      </c>
      <c r="C76" s="98" t="s">
        <v>115</v>
      </c>
      <c r="D76" s="265">
        <v>0</v>
      </c>
      <c r="E76" s="266">
        <v>0</v>
      </c>
    </row>
    <row r="77" spans="2:7" ht="13.5" thickBot="1">
      <c r="B77" s="110" t="s">
        <v>8</v>
      </c>
      <c r="C77" s="111" t="s">
        <v>116</v>
      </c>
      <c r="D77" s="276">
        <v>0</v>
      </c>
      <c r="E77" s="277">
        <v>0</v>
      </c>
    </row>
    <row r="78" spans="2:7">
      <c r="B78" s="1"/>
      <c r="C78" s="1"/>
      <c r="D78" s="215"/>
      <c r="E78" s="215"/>
    </row>
    <row r="79" spans="2:7">
      <c r="B79" s="1"/>
      <c r="C79" s="1"/>
      <c r="D79" s="215"/>
      <c r="E79" s="215"/>
    </row>
    <row r="80" spans="2:7">
      <c r="B80" s="1"/>
      <c r="C80" s="1"/>
      <c r="D80" s="215"/>
      <c r="E80" s="215"/>
    </row>
    <row r="81" spans="2:5">
      <c r="B81" s="1"/>
      <c r="C81" s="1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1" type="noConversion"/>
  <pageMargins left="0.55118110236220474" right="0.74803149606299213" top="0.51181102362204722" bottom="0.62992125984251968" header="0.51181102362204722" footer="0.51181102362204722"/>
  <pageSetup paperSize="9" scale="70" orientation="portrait" r:id="rId1"/>
  <headerFooter alignWithMargins="0">
    <oddHeader>&amp;C&amp;"Calibri"&amp;10&amp;K000000Confidential&amp;1#</oddHeader>
  </headerFooter>
  <customProperties>
    <customPr name="_pios_id" r:id="rId2"/>
  </customPropertie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Arkusz31"/>
  <dimension ref="A1:L81"/>
  <sheetViews>
    <sheetView zoomScale="75" zoomScaleNormal="75" workbookViewId="0">
      <selection activeCell="H34" sqref="H34"/>
    </sheetView>
  </sheetViews>
  <sheetFormatPr defaultRowHeight="12.75"/>
  <cols>
    <col min="1" max="1" width="9.140625" style="18"/>
    <col min="2" max="2" width="4.42578125" style="18" bestFit="1" customWidth="1"/>
    <col min="3" max="3" width="77.7109375" style="18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9.140625" style="186" bestFit="1" customWidth="1"/>
    <col min="11" max="11" width="7.42578125" style="186" bestFit="1" customWidth="1"/>
    <col min="12" max="12" width="12.42578125" customWidth="1"/>
  </cols>
  <sheetData>
    <row r="1" spans="2:12">
      <c r="B1" s="1"/>
      <c r="C1" s="1"/>
      <c r="D1" s="215"/>
      <c r="E1" s="215"/>
    </row>
    <row r="2" spans="2:12" ht="15.75">
      <c r="B2" s="414" t="s">
        <v>0</v>
      </c>
      <c r="C2" s="414"/>
      <c r="D2" s="414"/>
      <c r="E2" s="414"/>
      <c r="H2" s="200"/>
      <c r="I2" s="200"/>
      <c r="J2" s="194"/>
      <c r="L2" s="57"/>
    </row>
    <row r="3" spans="2:12" ht="15.75">
      <c r="B3" s="414" t="str">
        <f>'Fundusz Gwarantowany'!$B$3</f>
        <v>SPORZĄDZONE NA DZIEŃ 30-06-2026</v>
      </c>
      <c r="C3" s="414"/>
      <c r="D3" s="414"/>
      <c r="E3" s="414"/>
      <c r="H3" s="200"/>
      <c r="I3" s="200"/>
      <c r="J3" s="194"/>
    </row>
    <row r="4" spans="2:12" ht="15">
      <c r="B4" s="61"/>
      <c r="C4" s="61"/>
      <c r="D4" s="216"/>
      <c r="E4" s="216"/>
      <c r="J4" s="194"/>
    </row>
    <row r="5" spans="2:12" ht="14.25">
      <c r="B5" s="415" t="s">
        <v>1</v>
      </c>
      <c r="C5" s="415"/>
      <c r="D5" s="415"/>
      <c r="E5" s="415"/>
    </row>
    <row r="6" spans="2:12" ht="14.25">
      <c r="B6" s="416" t="s">
        <v>74</v>
      </c>
      <c r="C6" s="416"/>
      <c r="D6" s="416"/>
      <c r="E6" s="416"/>
    </row>
    <row r="7" spans="2:12" ht="14.25">
      <c r="B7" s="63"/>
      <c r="C7" s="63"/>
      <c r="D7" s="217"/>
      <c r="E7" s="217"/>
    </row>
    <row r="8" spans="2:12" ht="13.5">
      <c r="B8" s="408" t="s">
        <v>18</v>
      </c>
      <c r="C8" s="409"/>
      <c r="D8" s="409"/>
      <c r="E8" s="409"/>
    </row>
    <row r="9" spans="2:12" ht="16.5" thickBot="1">
      <c r="B9" s="410" t="s">
        <v>99</v>
      </c>
      <c r="C9" s="410"/>
      <c r="D9" s="410"/>
      <c r="E9" s="410"/>
    </row>
    <row r="10" spans="2:12" ht="13.5" thickBot="1">
      <c r="B10" s="62"/>
      <c r="C10" s="58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64" t="s">
        <v>3</v>
      </c>
      <c r="C11" s="20" t="s">
        <v>105</v>
      </c>
      <c r="D11" s="280">
        <v>6301527.2999999998</v>
      </c>
      <c r="E11" s="221">
        <f>SUM(E12:E14,E16)</f>
        <v>6499174.5300000003</v>
      </c>
      <c r="H11" s="187"/>
    </row>
    <row r="12" spans="2:12">
      <c r="B12" s="77" t="s">
        <v>4</v>
      </c>
      <c r="C12" s="115" t="s">
        <v>5</v>
      </c>
      <c r="D12" s="281">
        <v>6272075.4400000004</v>
      </c>
      <c r="E12" s="282">
        <v>6487013.9900000002</v>
      </c>
      <c r="G12" s="188"/>
      <c r="H12" s="187"/>
    </row>
    <row r="13" spans="2:12">
      <c r="B13" s="77" t="s">
        <v>6</v>
      </c>
      <c r="C13" s="115" t="s">
        <v>7</v>
      </c>
      <c r="D13" s="281">
        <v>13861.01</v>
      </c>
      <c r="E13" s="282">
        <v>12160.54</v>
      </c>
      <c r="H13" s="187"/>
    </row>
    <row r="14" spans="2:12">
      <c r="B14" s="77" t="s">
        <v>8</v>
      </c>
      <c r="C14" s="115" t="s">
        <v>10</v>
      </c>
      <c r="D14" s="281">
        <v>15590.85</v>
      </c>
      <c r="E14" s="282">
        <v>0</v>
      </c>
      <c r="G14" s="188"/>
      <c r="H14" s="187"/>
    </row>
    <row r="15" spans="2:12">
      <c r="B15" s="77" t="s">
        <v>102</v>
      </c>
      <c r="C15" s="115" t="s">
        <v>11</v>
      </c>
      <c r="D15" s="281">
        <v>15590.85</v>
      </c>
      <c r="E15" s="282">
        <v>0</v>
      </c>
      <c r="H15" s="187"/>
    </row>
    <row r="16" spans="2:12">
      <c r="B16" s="78" t="s">
        <v>103</v>
      </c>
      <c r="C16" s="116" t="s">
        <v>12</v>
      </c>
      <c r="D16" s="283">
        <v>0</v>
      </c>
      <c r="E16" s="284">
        <v>0</v>
      </c>
      <c r="H16" s="187"/>
    </row>
    <row r="17" spans="2:11">
      <c r="B17" s="6" t="s">
        <v>13</v>
      </c>
      <c r="C17" s="117" t="s">
        <v>65</v>
      </c>
      <c r="D17" s="285">
        <v>13077.02</v>
      </c>
      <c r="E17" s="286">
        <f>SUM(E18:E20)</f>
        <v>10667.14</v>
      </c>
    </row>
    <row r="18" spans="2:11">
      <c r="B18" s="77" t="s">
        <v>4</v>
      </c>
      <c r="C18" s="115" t="s">
        <v>11</v>
      </c>
      <c r="D18" s="283">
        <v>13077.02</v>
      </c>
      <c r="E18" s="284">
        <v>10667.14</v>
      </c>
    </row>
    <row r="19" spans="2:11">
      <c r="B19" s="77" t="s">
        <v>6</v>
      </c>
      <c r="C19" s="115" t="s">
        <v>104</v>
      </c>
      <c r="D19" s="281">
        <v>0</v>
      </c>
      <c r="E19" s="282">
        <v>0</v>
      </c>
    </row>
    <row r="20" spans="2:11" ht="13.5" thickBot="1">
      <c r="B20" s="79" t="s">
        <v>8</v>
      </c>
      <c r="C20" s="55" t="s">
        <v>14</v>
      </c>
      <c r="D20" s="287">
        <v>0</v>
      </c>
      <c r="E20" s="288">
        <v>0</v>
      </c>
    </row>
    <row r="21" spans="2:11" ht="13.5" thickBot="1">
      <c r="B21" s="427" t="s">
        <v>106</v>
      </c>
      <c r="C21" s="428"/>
      <c r="D21" s="289">
        <v>6288450.2800000003</v>
      </c>
      <c r="E21" s="246">
        <f>E11-E17</f>
        <v>6488507.3900000006</v>
      </c>
      <c r="F21" s="59"/>
      <c r="G21" s="190"/>
      <c r="H21" s="191"/>
      <c r="J21" s="192"/>
      <c r="K21" s="191"/>
    </row>
    <row r="22" spans="2:11">
      <c r="B22" s="2"/>
      <c r="C22" s="5"/>
      <c r="D22" s="232"/>
      <c r="E22" s="232"/>
      <c r="G22" s="190"/>
      <c r="H22" s="210"/>
    </row>
    <row r="23" spans="2:11" ht="13.5">
      <c r="B23" s="408" t="s">
        <v>100</v>
      </c>
      <c r="C23" s="431"/>
      <c r="D23" s="431"/>
      <c r="E23" s="431"/>
      <c r="G23" s="187"/>
    </row>
    <row r="24" spans="2:11" ht="14.25" thickBot="1">
      <c r="B24" s="410" t="s">
        <v>101</v>
      </c>
      <c r="C24" s="432"/>
      <c r="D24" s="432"/>
      <c r="E24" s="432"/>
    </row>
    <row r="25" spans="2:11" ht="13.5" thickBot="1">
      <c r="B25" s="62"/>
      <c r="C25" s="3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67" t="s">
        <v>15</v>
      </c>
      <c r="C26" s="68" t="s">
        <v>16</v>
      </c>
      <c r="D26" s="234">
        <v>6206855.75</v>
      </c>
      <c r="E26" s="235">
        <v>6335322.9199999999</v>
      </c>
      <c r="G26" s="194"/>
    </row>
    <row r="27" spans="2:11">
      <c r="B27" s="6" t="s">
        <v>17</v>
      </c>
      <c r="C27" s="7" t="s">
        <v>107</v>
      </c>
      <c r="D27" s="236">
        <v>-364744.37</v>
      </c>
      <c r="E27" s="237">
        <v>-89883.63</v>
      </c>
      <c r="F27" s="57"/>
      <c r="G27" s="204"/>
      <c r="H27" s="193"/>
      <c r="I27" s="187"/>
      <c r="J27" s="194"/>
    </row>
    <row r="28" spans="2:11">
      <c r="B28" s="6" t="s">
        <v>18</v>
      </c>
      <c r="C28" s="7" t="s">
        <v>19</v>
      </c>
      <c r="D28" s="236">
        <v>0</v>
      </c>
      <c r="E28" s="238">
        <v>0</v>
      </c>
      <c r="F28" s="57"/>
      <c r="G28" s="193"/>
      <c r="H28" s="193"/>
      <c r="I28" s="187"/>
      <c r="J28" s="194"/>
    </row>
    <row r="29" spans="2:11">
      <c r="B29" s="75" t="s">
        <v>4</v>
      </c>
      <c r="C29" s="4" t="s">
        <v>20</v>
      </c>
      <c r="D29" s="239">
        <v>0</v>
      </c>
      <c r="E29" s="240">
        <v>0</v>
      </c>
      <c r="F29" s="57"/>
      <c r="G29" s="193"/>
      <c r="H29" s="193"/>
      <c r="I29" s="187"/>
      <c r="J29" s="194"/>
    </row>
    <row r="30" spans="2:11">
      <c r="B30" s="75" t="s">
        <v>6</v>
      </c>
      <c r="C30" s="4" t="s">
        <v>21</v>
      </c>
      <c r="D30" s="239">
        <v>0</v>
      </c>
      <c r="E30" s="240">
        <v>0</v>
      </c>
      <c r="F30" s="57"/>
      <c r="G30" s="193"/>
      <c r="H30" s="193"/>
      <c r="I30" s="187"/>
      <c r="J30" s="194"/>
    </row>
    <row r="31" spans="2:11">
      <c r="B31" s="75" t="s">
        <v>8</v>
      </c>
      <c r="C31" s="4" t="s">
        <v>22</v>
      </c>
      <c r="D31" s="239">
        <v>0</v>
      </c>
      <c r="E31" s="240">
        <v>0</v>
      </c>
      <c r="F31" s="57"/>
      <c r="G31" s="193"/>
      <c r="H31" s="193"/>
      <c r="I31" s="187"/>
      <c r="J31" s="194"/>
    </row>
    <row r="32" spans="2:11">
      <c r="B32" s="65" t="s">
        <v>23</v>
      </c>
      <c r="C32" s="8" t="s">
        <v>24</v>
      </c>
      <c r="D32" s="236">
        <v>364744.37</v>
      </c>
      <c r="E32" s="238">
        <v>89883.63</v>
      </c>
      <c r="F32" s="57"/>
      <c r="G32" s="204"/>
      <c r="H32" s="193"/>
      <c r="I32" s="187"/>
      <c r="J32" s="194"/>
    </row>
    <row r="33" spans="2:10">
      <c r="B33" s="75" t="s">
        <v>4</v>
      </c>
      <c r="C33" s="4" t="s">
        <v>25</v>
      </c>
      <c r="D33" s="239">
        <v>95515.48</v>
      </c>
      <c r="E33" s="240">
        <v>29467.64</v>
      </c>
      <c r="F33" s="57"/>
      <c r="G33" s="193"/>
      <c r="H33" s="193"/>
      <c r="I33" s="187"/>
      <c r="J33" s="194"/>
    </row>
    <row r="34" spans="2:10">
      <c r="B34" s="75" t="s">
        <v>6</v>
      </c>
      <c r="C34" s="4" t="s">
        <v>26</v>
      </c>
      <c r="D34" s="239">
        <v>239165.96</v>
      </c>
      <c r="E34" s="240">
        <v>32984.980000000003</v>
      </c>
      <c r="F34" s="57"/>
      <c r="G34" s="193"/>
      <c r="H34" s="193"/>
      <c r="I34" s="187"/>
      <c r="J34" s="194"/>
    </row>
    <row r="35" spans="2:10">
      <c r="B35" s="75" t="s">
        <v>8</v>
      </c>
      <c r="C35" s="4" t="s">
        <v>27</v>
      </c>
      <c r="D35" s="239">
        <v>29987.599999999999</v>
      </c>
      <c r="E35" s="240">
        <v>26517.43</v>
      </c>
      <c r="F35" s="57"/>
      <c r="G35" s="193"/>
      <c r="H35" s="193"/>
      <c r="I35" s="187"/>
      <c r="J35" s="194"/>
    </row>
    <row r="36" spans="2:10">
      <c r="B36" s="75" t="s">
        <v>9</v>
      </c>
      <c r="C36" s="4" t="s">
        <v>28</v>
      </c>
      <c r="D36" s="239">
        <v>0</v>
      </c>
      <c r="E36" s="240">
        <v>0</v>
      </c>
      <c r="F36" s="57"/>
      <c r="G36" s="193"/>
      <c r="H36" s="193"/>
      <c r="I36" s="187"/>
      <c r="J36" s="194"/>
    </row>
    <row r="37" spans="2:10" ht="25.5">
      <c r="B37" s="75" t="s">
        <v>29</v>
      </c>
      <c r="C37" s="4" t="s">
        <v>30</v>
      </c>
      <c r="D37" s="239">
        <v>0</v>
      </c>
      <c r="E37" s="240">
        <v>0</v>
      </c>
      <c r="F37" s="57"/>
      <c r="G37" s="193"/>
      <c r="H37" s="193"/>
      <c r="I37" s="187"/>
      <c r="J37" s="194"/>
    </row>
    <row r="38" spans="2:10">
      <c r="B38" s="75" t="s">
        <v>31</v>
      </c>
      <c r="C38" s="4" t="s">
        <v>32</v>
      </c>
      <c r="D38" s="239">
        <v>0</v>
      </c>
      <c r="E38" s="240">
        <v>0</v>
      </c>
      <c r="F38" s="57"/>
      <c r="G38" s="193"/>
      <c r="H38" s="193"/>
      <c r="I38" s="187"/>
      <c r="J38" s="194"/>
    </row>
    <row r="39" spans="2:10">
      <c r="B39" s="76" t="s">
        <v>33</v>
      </c>
      <c r="C39" s="9" t="s">
        <v>34</v>
      </c>
      <c r="D39" s="241">
        <v>75.33</v>
      </c>
      <c r="E39" s="242">
        <v>913.58</v>
      </c>
      <c r="F39" s="57"/>
      <c r="G39" s="193"/>
      <c r="H39" s="193"/>
      <c r="I39" s="187"/>
      <c r="J39" s="194"/>
    </row>
    <row r="40" spans="2:10" ht="13.5" thickBot="1">
      <c r="B40" s="69" t="s">
        <v>35</v>
      </c>
      <c r="C40" s="70" t="s">
        <v>36</v>
      </c>
      <c r="D40" s="243">
        <v>446338.9</v>
      </c>
      <c r="E40" s="244">
        <v>243068.1</v>
      </c>
      <c r="G40" s="194"/>
      <c r="H40" s="189"/>
    </row>
    <row r="41" spans="2:10" ht="13.5" thickBot="1">
      <c r="B41" s="71" t="s">
        <v>37</v>
      </c>
      <c r="C41" s="72" t="s">
        <v>38</v>
      </c>
      <c r="D41" s="245">
        <v>6288450.2800000003</v>
      </c>
      <c r="E41" s="246">
        <f>SUM(E26,E27,E40)</f>
        <v>6488507.3899999997</v>
      </c>
      <c r="F41" s="59"/>
      <c r="G41" s="194"/>
      <c r="H41" s="187"/>
      <c r="I41" s="187"/>
      <c r="J41" s="187"/>
    </row>
    <row r="42" spans="2:10">
      <c r="B42" s="66"/>
      <c r="C42" s="66"/>
      <c r="D42" s="247"/>
      <c r="E42" s="247"/>
      <c r="F42" s="59"/>
      <c r="G42" s="188"/>
    </row>
    <row r="43" spans="2:10" ht="13.5">
      <c r="B43" s="408" t="s">
        <v>60</v>
      </c>
      <c r="C43" s="409"/>
      <c r="D43" s="409"/>
      <c r="E43" s="409"/>
      <c r="G43"/>
    </row>
    <row r="44" spans="2:10" ht="14.25" thickBot="1">
      <c r="B44" s="410" t="s">
        <v>117</v>
      </c>
      <c r="C44" s="411"/>
      <c r="D44" s="411"/>
      <c r="E44" s="411"/>
      <c r="G44"/>
    </row>
    <row r="45" spans="2:10" ht="13.5" thickBot="1">
      <c r="B45" s="62"/>
      <c r="C45" s="1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0" t="s">
        <v>18</v>
      </c>
      <c r="C46" s="20" t="s">
        <v>108</v>
      </c>
      <c r="D46" s="248"/>
      <c r="E46" s="249"/>
      <c r="G46" s="187"/>
    </row>
    <row r="47" spans="2:10">
      <c r="B47" s="73" t="s">
        <v>4</v>
      </c>
      <c r="C47" s="4" t="s">
        <v>40</v>
      </c>
      <c r="D47" s="250">
        <v>586115.90062800003</v>
      </c>
      <c r="E47" s="251">
        <v>537262.52783699997</v>
      </c>
      <c r="G47" s="187"/>
    </row>
    <row r="48" spans="2:10">
      <c r="B48" s="87" t="s">
        <v>6</v>
      </c>
      <c r="C48" s="9" t="s">
        <v>41</v>
      </c>
      <c r="D48" s="250">
        <v>552858.29845700006</v>
      </c>
      <c r="E48" s="252">
        <v>529812.15991059388</v>
      </c>
      <c r="G48" s="187"/>
      <c r="I48" s="196"/>
    </row>
    <row r="49" spans="2:5">
      <c r="B49" s="86" t="s">
        <v>23</v>
      </c>
      <c r="C49" s="88" t="s">
        <v>109</v>
      </c>
      <c r="D49" s="253"/>
      <c r="E49" s="254"/>
    </row>
    <row r="50" spans="2:5">
      <c r="B50" s="73" t="s">
        <v>4</v>
      </c>
      <c r="C50" s="4" t="s">
        <v>40</v>
      </c>
      <c r="D50" s="250">
        <v>10.58981</v>
      </c>
      <c r="E50" s="255">
        <v>11.791857</v>
      </c>
    </row>
    <row r="51" spans="2:5">
      <c r="B51" s="73" t="s">
        <v>6</v>
      </c>
      <c r="C51" s="4" t="s">
        <v>110</v>
      </c>
      <c r="D51" s="250">
        <v>10.58981</v>
      </c>
      <c r="E51" s="255">
        <v>11.791857</v>
      </c>
    </row>
    <row r="52" spans="2:5">
      <c r="B52" s="73" t="s">
        <v>8</v>
      </c>
      <c r="C52" s="4" t="s">
        <v>111</v>
      </c>
      <c r="D52" s="250">
        <v>11.386417</v>
      </c>
      <c r="E52" s="255">
        <v>12.348483</v>
      </c>
    </row>
    <row r="53" spans="2:5" ht="13.5" thickBot="1">
      <c r="B53" s="74" t="s">
        <v>9</v>
      </c>
      <c r="C53" s="13" t="s">
        <v>41</v>
      </c>
      <c r="D53" s="256">
        <v>11.374434000000001</v>
      </c>
      <c r="E53" s="257">
        <v>12.246807</v>
      </c>
    </row>
    <row r="54" spans="2:5">
      <c r="B54" s="80"/>
      <c r="C54" s="81"/>
      <c r="D54" s="258"/>
      <c r="E54" s="258"/>
    </row>
    <row r="55" spans="2:5" ht="13.5">
      <c r="B55" s="408" t="s">
        <v>62</v>
      </c>
      <c r="C55" s="409"/>
      <c r="D55" s="409"/>
      <c r="E55" s="409"/>
    </row>
    <row r="56" spans="2:5" ht="14.25" thickBot="1">
      <c r="B56" s="410" t="s">
        <v>112</v>
      </c>
      <c r="C56" s="411"/>
      <c r="D56" s="411"/>
      <c r="E56" s="411"/>
    </row>
    <row r="57" spans="2:5" ht="23.25" thickBot="1">
      <c r="B57" s="423" t="s">
        <v>42</v>
      </c>
      <c r="C57" s="424"/>
      <c r="D57" s="290" t="s">
        <v>118</v>
      </c>
      <c r="E57" s="291" t="s">
        <v>113</v>
      </c>
    </row>
    <row r="58" spans="2:5">
      <c r="B58" s="14" t="s">
        <v>18</v>
      </c>
      <c r="C58" s="89" t="s">
        <v>43</v>
      </c>
      <c r="D58" s="261">
        <f>D64+D69</f>
        <v>6487013.9900000002</v>
      </c>
      <c r="E58" s="262">
        <f>D58/E21</f>
        <v>0.99976983920796603</v>
      </c>
    </row>
    <row r="59" spans="2:5" ht="25.5">
      <c r="B59" s="87" t="s">
        <v>4</v>
      </c>
      <c r="C59" s="9" t="s">
        <v>44</v>
      </c>
      <c r="D59" s="263">
        <v>0</v>
      </c>
      <c r="E59" s="264">
        <v>0</v>
      </c>
    </row>
    <row r="60" spans="2:5" ht="25.5">
      <c r="B60" s="73" t="s">
        <v>6</v>
      </c>
      <c r="C60" s="4" t="s">
        <v>45</v>
      </c>
      <c r="D60" s="265">
        <v>0</v>
      </c>
      <c r="E60" s="266">
        <v>0</v>
      </c>
    </row>
    <row r="61" spans="2:5">
      <c r="B61" s="73" t="s">
        <v>8</v>
      </c>
      <c r="C61" s="4" t="s">
        <v>46</v>
      </c>
      <c r="D61" s="265">
        <v>0</v>
      </c>
      <c r="E61" s="266">
        <v>0</v>
      </c>
    </row>
    <row r="62" spans="2:5">
      <c r="B62" s="73" t="s">
        <v>9</v>
      </c>
      <c r="C62" s="4" t="s">
        <v>47</v>
      </c>
      <c r="D62" s="265">
        <v>0</v>
      </c>
      <c r="E62" s="266">
        <v>0</v>
      </c>
    </row>
    <row r="63" spans="2:5">
      <c r="B63" s="73" t="s">
        <v>29</v>
      </c>
      <c r="C63" s="4" t="s">
        <v>48</v>
      </c>
      <c r="D63" s="265">
        <v>0</v>
      </c>
      <c r="E63" s="266">
        <v>0</v>
      </c>
    </row>
    <row r="64" spans="2:5">
      <c r="B64" s="87" t="s">
        <v>31</v>
      </c>
      <c r="C64" s="9" t="s">
        <v>49</v>
      </c>
      <c r="D64" s="328">
        <f>E12</f>
        <v>6487013.9900000002</v>
      </c>
      <c r="E64" s="329">
        <f>D64/E21</f>
        <v>0.99976983920796603</v>
      </c>
    </row>
    <row r="65" spans="2:7">
      <c r="B65" s="87" t="s">
        <v>33</v>
      </c>
      <c r="C65" s="9" t="s">
        <v>114</v>
      </c>
      <c r="D65" s="263">
        <v>0</v>
      </c>
      <c r="E65" s="264">
        <v>0</v>
      </c>
    </row>
    <row r="66" spans="2:7">
      <c r="B66" s="87" t="s">
        <v>50</v>
      </c>
      <c r="C66" s="9" t="s">
        <v>51</v>
      </c>
      <c r="D66" s="263">
        <v>0</v>
      </c>
      <c r="E66" s="264">
        <v>0</v>
      </c>
      <c r="G66" s="187"/>
    </row>
    <row r="67" spans="2:7">
      <c r="B67" s="73" t="s">
        <v>52</v>
      </c>
      <c r="C67" s="4" t="s">
        <v>53</v>
      </c>
      <c r="D67" s="265">
        <v>0</v>
      </c>
      <c r="E67" s="266">
        <v>0</v>
      </c>
    </row>
    <row r="68" spans="2:7">
      <c r="B68" s="73" t="s">
        <v>54</v>
      </c>
      <c r="C68" s="4" t="s">
        <v>55</v>
      </c>
      <c r="D68" s="265">
        <v>0</v>
      </c>
      <c r="E68" s="266">
        <v>0</v>
      </c>
    </row>
    <row r="69" spans="2:7" ht="15">
      <c r="B69" s="73" t="s">
        <v>56</v>
      </c>
      <c r="C69" s="4" t="s">
        <v>57</v>
      </c>
      <c r="D69" s="327">
        <v>0</v>
      </c>
      <c r="E69" s="266">
        <f>D69/E21</f>
        <v>0</v>
      </c>
    </row>
    <row r="70" spans="2:7">
      <c r="B70" s="91" t="s">
        <v>58</v>
      </c>
      <c r="C70" s="83" t="s">
        <v>59</v>
      </c>
      <c r="D70" s="268">
        <v>0</v>
      </c>
      <c r="E70" s="269">
        <v>0</v>
      </c>
    </row>
    <row r="71" spans="2:7">
      <c r="B71" s="92" t="s">
        <v>23</v>
      </c>
      <c r="C71" s="8" t="s">
        <v>61</v>
      </c>
      <c r="D71" s="270">
        <f>E13</f>
        <v>12160.54</v>
      </c>
      <c r="E71" s="271">
        <f>D71/E21</f>
        <v>1.874166009079632E-3</v>
      </c>
    </row>
    <row r="72" spans="2:7">
      <c r="B72" s="93" t="s">
        <v>60</v>
      </c>
      <c r="C72" s="85" t="s">
        <v>63</v>
      </c>
      <c r="D72" s="272">
        <f>E14</f>
        <v>0</v>
      </c>
      <c r="E72" s="273">
        <f>D72/E21</f>
        <v>0</v>
      </c>
    </row>
    <row r="73" spans="2:7">
      <c r="B73" s="94" t="s">
        <v>62</v>
      </c>
      <c r="C73" s="17" t="s">
        <v>65</v>
      </c>
      <c r="D73" s="274">
        <f>E17</f>
        <v>10667.14</v>
      </c>
      <c r="E73" s="275">
        <f>D73/E21</f>
        <v>1.6440052170457646E-3</v>
      </c>
    </row>
    <row r="74" spans="2:7">
      <c r="B74" s="92" t="s">
        <v>64</v>
      </c>
      <c r="C74" s="8" t="s">
        <v>66</v>
      </c>
      <c r="D74" s="270">
        <f>D58+D72-D73+D71</f>
        <v>6488507.3900000006</v>
      </c>
      <c r="E74" s="271">
        <f>E58+E71+E72-E73</f>
        <v>0.99999999999999989</v>
      </c>
    </row>
    <row r="75" spans="2:7">
      <c r="B75" s="73" t="s">
        <v>4</v>
      </c>
      <c r="C75" s="4" t="s">
        <v>67</v>
      </c>
      <c r="D75" s="265">
        <f>D74</f>
        <v>6488507.3900000006</v>
      </c>
      <c r="E75" s="266">
        <f>E74</f>
        <v>0.99999999999999989</v>
      </c>
    </row>
    <row r="76" spans="2:7">
      <c r="B76" s="73" t="s">
        <v>6</v>
      </c>
      <c r="C76" s="4" t="s">
        <v>115</v>
      </c>
      <c r="D76" s="265">
        <v>0</v>
      </c>
      <c r="E76" s="266">
        <v>0</v>
      </c>
    </row>
    <row r="77" spans="2:7" ht="13.5" thickBot="1">
      <c r="B77" s="74" t="s">
        <v>8</v>
      </c>
      <c r="C77" s="13" t="s">
        <v>116</v>
      </c>
      <c r="D77" s="276">
        <v>0</v>
      </c>
      <c r="E77" s="277">
        <v>0</v>
      </c>
    </row>
    <row r="78" spans="2:7">
      <c r="B78" s="1"/>
      <c r="C78" s="1"/>
      <c r="D78" s="215"/>
      <c r="E78" s="215"/>
    </row>
    <row r="79" spans="2:7">
      <c r="B79" s="1"/>
      <c r="C79" s="1"/>
      <c r="D79" s="215"/>
      <c r="E79" s="215"/>
    </row>
    <row r="80" spans="2:7">
      <c r="B80" s="1"/>
      <c r="C80" s="1"/>
      <c r="D80" s="215"/>
      <c r="E80" s="215"/>
    </row>
    <row r="81" spans="2:5">
      <c r="B81" s="1"/>
      <c r="C81" s="1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headerFooter>
    <oddHeader>&amp;C&amp;"Calibri"&amp;10&amp;K000000Confidential&amp;1#</oddHeader>
  </headerFooter>
  <rowBreaks count="1" manualBreakCount="1">
    <brk id="74" max="16383" man="1"/>
  </rowBreaks>
  <customProperties>
    <customPr name="_pios_id" r:id="rId2"/>
  </customPropertie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Arkusz35"/>
  <dimension ref="A1:L81"/>
  <sheetViews>
    <sheetView zoomScale="86" zoomScaleNormal="86" workbookViewId="0">
      <selection activeCell="E26" sqref="E26"/>
    </sheetView>
  </sheetViews>
  <sheetFormatPr defaultRowHeight="12.75"/>
  <cols>
    <col min="1" max="1" width="9.140625" style="18"/>
    <col min="2" max="2" width="4.7109375" bestFit="1" customWidth="1"/>
    <col min="3" max="3" width="77.7109375" customWidth="1"/>
    <col min="4" max="4" width="17" style="96" bestFit="1" customWidth="1"/>
    <col min="5" max="5" width="16.425781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8.7109375" style="186" bestFit="1" customWidth="1"/>
    <col min="11" max="11" width="7.285156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14" t="s">
        <v>0</v>
      </c>
      <c r="C2" s="414"/>
      <c r="D2" s="414"/>
      <c r="E2" s="414"/>
      <c r="L2" s="57"/>
    </row>
    <row r="3" spans="2:12" ht="15.75">
      <c r="B3" s="414" t="str">
        <f>'Fundusz Gwarantowany'!$B$3</f>
        <v>SPORZĄDZONE NA DZIEŃ 30-06-2026</v>
      </c>
      <c r="C3" s="414"/>
      <c r="D3" s="414"/>
      <c r="E3" s="414"/>
    </row>
    <row r="4" spans="2:12" ht="15">
      <c r="B4" s="216"/>
      <c r="C4" s="216"/>
      <c r="D4" s="216"/>
      <c r="E4" s="216"/>
    </row>
    <row r="5" spans="2:12" ht="14.25">
      <c r="B5" s="415" t="s">
        <v>1</v>
      </c>
      <c r="C5" s="415"/>
      <c r="D5" s="415"/>
      <c r="E5" s="415"/>
    </row>
    <row r="6" spans="2:12" ht="14.25">
      <c r="B6" s="416" t="s">
        <v>141</v>
      </c>
      <c r="C6" s="416"/>
      <c r="D6" s="416"/>
      <c r="E6" s="416"/>
    </row>
    <row r="7" spans="2:12" ht="14.25">
      <c r="B7" s="217"/>
      <c r="C7" s="217"/>
      <c r="D7" s="217"/>
      <c r="E7" s="217"/>
    </row>
    <row r="8" spans="2:12" ht="13.5">
      <c r="B8" s="408" t="s">
        <v>18</v>
      </c>
      <c r="C8" s="409"/>
      <c r="D8" s="409"/>
      <c r="E8" s="409"/>
    </row>
    <row r="9" spans="2:12" ht="16.5" thickBot="1">
      <c r="B9" s="410" t="s">
        <v>99</v>
      </c>
      <c r="C9" s="410"/>
      <c r="D9" s="410"/>
      <c r="E9" s="41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344" t="s">
        <v>3</v>
      </c>
      <c r="C11" s="331" t="s">
        <v>105</v>
      </c>
      <c r="D11" s="280">
        <v>559820.36</v>
      </c>
      <c r="E11" s="221">
        <f>SUM(E12:E16)</f>
        <v>580762.43000000005</v>
      </c>
    </row>
    <row r="12" spans="2:12">
      <c r="B12" s="345" t="s">
        <v>4</v>
      </c>
      <c r="C12" s="128" t="s">
        <v>5</v>
      </c>
      <c r="D12" s="281">
        <v>559820.36</v>
      </c>
      <c r="E12" s="282">
        <v>580762.43000000005</v>
      </c>
    </row>
    <row r="13" spans="2:12">
      <c r="B13" s="345" t="s">
        <v>6</v>
      </c>
      <c r="C13" s="332" t="s">
        <v>7</v>
      </c>
      <c r="D13" s="281">
        <v>0</v>
      </c>
      <c r="E13" s="333">
        <v>0</v>
      </c>
    </row>
    <row r="14" spans="2:12">
      <c r="B14" s="345" t="s">
        <v>8</v>
      </c>
      <c r="C14" s="332" t="s">
        <v>10</v>
      </c>
      <c r="D14" s="281">
        <v>0</v>
      </c>
      <c r="E14" s="333">
        <v>0</v>
      </c>
      <c r="G14" s="188"/>
    </row>
    <row r="15" spans="2:12">
      <c r="B15" s="345" t="s">
        <v>102</v>
      </c>
      <c r="C15" s="332" t="s">
        <v>11</v>
      </c>
      <c r="D15" s="281">
        <v>0</v>
      </c>
      <c r="E15" s="333">
        <v>0</v>
      </c>
    </row>
    <row r="16" spans="2:12">
      <c r="B16" s="346" t="s">
        <v>103</v>
      </c>
      <c r="C16" s="334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45" t="s">
        <v>4</v>
      </c>
      <c r="C18" s="128" t="s">
        <v>11</v>
      </c>
      <c r="D18" s="283">
        <v>0</v>
      </c>
      <c r="E18" s="333">
        <v>0</v>
      </c>
    </row>
    <row r="19" spans="2:11">
      <c r="B19" s="345" t="s">
        <v>6</v>
      </c>
      <c r="C19" s="332" t="s">
        <v>104</v>
      </c>
      <c r="D19" s="281">
        <v>0</v>
      </c>
      <c r="E19" s="333">
        <v>0</v>
      </c>
    </row>
    <row r="20" spans="2:11" ht="13.5" thickBot="1">
      <c r="B20" s="347" t="s">
        <v>8</v>
      </c>
      <c r="C20" s="336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559820.36</v>
      </c>
      <c r="E21" s="246">
        <f>E11-E17</f>
        <v>580762.43000000005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>
      <c r="B23" s="408" t="s">
        <v>100</v>
      </c>
      <c r="C23" s="419"/>
      <c r="D23" s="419"/>
      <c r="E23" s="419"/>
      <c r="G23" s="187"/>
    </row>
    <row r="24" spans="2:11" ht="14.25" thickBot="1">
      <c r="B24" s="410" t="s">
        <v>101</v>
      </c>
      <c r="C24" s="420"/>
      <c r="D24" s="420"/>
      <c r="E24" s="420"/>
    </row>
    <row r="25" spans="2:11" ht="13.5" thickBot="1">
      <c r="B25" s="168"/>
      <c r="C25" s="178" t="s">
        <v>2</v>
      </c>
      <c r="D25" s="218" t="str">
        <f>'Fundusz Gwarantowany'!$D$25</f>
        <v>30-06-2025</v>
      </c>
      <c r="E25" s="219" t="str">
        <f>'Fundusz Gwarantowany'!$E$25</f>
        <v>30-06-2026</v>
      </c>
      <c r="H25"/>
    </row>
    <row r="26" spans="2:11">
      <c r="B26" s="179" t="s">
        <v>15</v>
      </c>
      <c r="C26" s="180" t="s">
        <v>16</v>
      </c>
      <c r="D26" s="338">
        <v>655454.17000000004</v>
      </c>
      <c r="E26" s="235">
        <v>573277.84</v>
      </c>
      <c r="G26" s="194"/>
      <c r="H26" s="189"/>
    </row>
    <row r="27" spans="2:11">
      <c r="B27" s="131" t="s">
        <v>17</v>
      </c>
      <c r="C27" s="132" t="s">
        <v>107</v>
      </c>
      <c r="D27" s="339">
        <v>-115775.67</v>
      </c>
      <c r="E27" s="237">
        <v>-5958.91</v>
      </c>
      <c r="F27" s="57"/>
      <c r="G27" s="204"/>
      <c r="H27" s="193"/>
      <c r="I27" s="187"/>
      <c r="J27" s="194"/>
    </row>
    <row r="28" spans="2:11">
      <c r="B28" s="131" t="s">
        <v>18</v>
      </c>
      <c r="C28" s="132" t="s">
        <v>19</v>
      </c>
      <c r="D28" s="339">
        <v>677.24</v>
      </c>
      <c r="E28" s="238">
        <v>496.83</v>
      </c>
      <c r="F28" s="57"/>
      <c r="G28" s="193"/>
      <c r="H28" s="193"/>
      <c r="I28" s="187"/>
      <c r="J28" s="194"/>
    </row>
    <row r="29" spans="2:11">
      <c r="B29" s="140" t="s">
        <v>4</v>
      </c>
      <c r="C29" s="128" t="s">
        <v>20</v>
      </c>
      <c r="D29" s="340">
        <v>677.24</v>
      </c>
      <c r="E29" s="240">
        <v>496.83</v>
      </c>
      <c r="F29" s="57"/>
      <c r="G29" s="193"/>
      <c r="H29" s="193"/>
      <c r="I29" s="187"/>
      <c r="J29" s="194"/>
    </row>
    <row r="30" spans="2:11">
      <c r="B30" s="140" t="s">
        <v>6</v>
      </c>
      <c r="C30" s="128" t="s">
        <v>21</v>
      </c>
      <c r="D30" s="340">
        <v>0</v>
      </c>
      <c r="E30" s="240">
        <v>0</v>
      </c>
      <c r="F30" s="57"/>
      <c r="G30" s="193"/>
      <c r="H30" s="193"/>
      <c r="I30" s="187"/>
      <c r="J30" s="194"/>
    </row>
    <row r="31" spans="2:11">
      <c r="B31" s="140" t="s">
        <v>8</v>
      </c>
      <c r="C31" s="128" t="s">
        <v>22</v>
      </c>
      <c r="D31" s="340">
        <v>0</v>
      </c>
      <c r="E31" s="240">
        <v>0</v>
      </c>
      <c r="F31" s="57"/>
      <c r="G31" s="193"/>
      <c r="H31" s="193"/>
      <c r="I31" s="187"/>
      <c r="J31" s="194"/>
    </row>
    <row r="32" spans="2:11">
      <c r="B32" s="133" t="s">
        <v>23</v>
      </c>
      <c r="C32" s="134" t="s">
        <v>24</v>
      </c>
      <c r="D32" s="339">
        <v>116452.90999999999</v>
      </c>
      <c r="E32" s="238">
        <v>6455.74</v>
      </c>
      <c r="F32" s="57"/>
      <c r="G32" s="204"/>
      <c r="H32" s="193"/>
      <c r="I32" s="187"/>
      <c r="J32" s="194"/>
    </row>
    <row r="33" spans="2:11">
      <c r="B33" s="140" t="s">
        <v>4</v>
      </c>
      <c r="C33" s="128" t="s">
        <v>25</v>
      </c>
      <c r="D33" s="340">
        <v>110979.12</v>
      </c>
      <c r="E33" s="240">
        <v>1098.06</v>
      </c>
      <c r="F33" s="57"/>
      <c r="G33" s="193"/>
      <c r="H33" s="193"/>
      <c r="I33" s="187"/>
      <c r="J33" s="194"/>
    </row>
    <row r="34" spans="2:11">
      <c r="B34" s="140" t="s">
        <v>6</v>
      </c>
      <c r="C34" s="128" t="s">
        <v>26</v>
      </c>
      <c r="D34" s="340">
        <v>0</v>
      </c>
      <c r="E34" s="240">
        <v>0</v>
      </c>
      <c r="F34" s="57"/>
      <c r="G34" s="193"/>
      <c r="H34" s="193"/>
      <c r="I34" s="187"/>
      <c r="J34" s="194"/>
    </row>
    <row r="35" spans="2:11">
      <c r="B35" s="140" t="s">
        <v>8</v>
      </c>
      <c r="C35" s="128" t="s">
        <v>27</v>
      </c>
      <c r="D35" s="340">
        <v>647.05999999999995</v>
      </c>
      <c r="E35" s="240">
        <v>656.77</v>
      </c>
      <c r="F35" s="57"/>
      <c r="G35" s="193"/>
      <c r="H35" s="193"/>
      <c r="I35" s="187"/>
      <c r="J35" s="194"/>
    </row>
    <row r="36" spans="2:11">
      <c r="B36" s="140" t="s">
        <v>9</v>
      </c>
      <c r="C36" s="128" t="s">
        <v>28</v>
      </c>
      <c r="D36" s="340">
        <v>0</v>
      </c>
      <c r="E36" s="240">
        <v>0</v>
      </c>
      <c r="F36" s="57"/>
      <c r="G36" s="193"/>
      <c r="H36" s="193"/>
      <c r="I36" s="187"/>
      <c r="J36" s="194"/>
    </row>
    <row r="37" spans="2:11" ht="25.5">
      <c r="B37" s="140" t="s">
        <v>29</v>
      </c>
      <c r="C37" s="128" t="s">
        <v>30</v>
      </c>
      <c r="D37" s="340">
        <v>4826.55</v>
      </c>
      <c r="E37" s="240">
        <v>4700.8999999999996</v>
      </c>
      <c r="F37" s="57"/>
      <c r="G37" s="193"/>
      <c r="H37"/>
      <c r="I37" s="187"/>
      <c r="J37" s="194"/>
    </row>
    <row r="38" spans="2:11">
      <c r="B38" s="140" t="s">
        <v>31</v>
      </c>
      <c r="C38" s="128" t="s">
        <v>32</v>
      </c>
      <c r="D38" s="340">
        <v>0</v>
      </c>
      <c r="E38" s="240">
        <v>0</v>
      </c>
      <c r="F38" s="57"/>
      <c r="G38" s="193"/>
      <c r="H38"/>
      <c r="I38" s="187"/>
      <c r="J38" s="194"/>
    </row>
    <row r="39" spans="2:11">
      <c r="B39" s="141" t="s">
        <v>33</v>
      </c>
      <c r="C39" s="142" t="s">
        <v>34</v>
      </c>
      <c r="D39" s="341">
        <v>0.18</v>
      </c>
      <c r="E39" s="242">
        <v>0.01</v>
      </c>
      <c r="F39" s="57"/>
      <c r="G39" s="193"/>
      <c r="H39" s="193"/>
      <c r="I39" s="187"/>
      <c r="J39" s="194"/>
    </row>
    <row r="40" spans="2:11" ht="13.5" thickBot="1">
      <c r="B40" s="181" t="s">
        <v>35</v>
      </c>
      <c r="C40" s="182" t="s">
        <v>36</v>
      </c>
      <c r="D40" s="342">
        <v>20141.86</v>
      </c>
      <c r="E40" s="244">
        <v>13443.5</v>
      </c>
      <c r="G40" s="194"/>
    </row>
    <row r="41" spans="2:11" ht="13.5" thickBot="1">
      <c r="B41" s="183" t="s">
        <v>37</v>
      </c>
      <c r="C41" s="184" t="s">
        <v>38</v>
      </c>
      <c r="D41" s="343">
        <v>559820.36</v>
      </c>
      <c r="E41" s="246">
        <f>SUM(E26,E27,E40)</f>
        <v>580762.42999999993</v>
      </c>
      <c r="F41" s="59"/>
      <c r="G41" s="194"/>
    </row>
    <row r="42" spans="2:11">
      <c r="B42" s="185"/>
      <c r="C42" s="185"/>
      <c r="D42" s="247"/>
      <c r="E42" s="247"/>
      <c r="F42" s="59"/>
      <c r="G42" s="188"/>
    </row>
    <row r="43" spans="2:11" ht="13.5">
      <c r="B43" s="408" t="s">
        <v>60</v>
      </c>
      <c r="C43" s="421"/>
      <c r="D43" s="421"/>
      <c r="E43" s="421"/>
      <c r="G43" s="187"/>
    </row>
    <row r="44" spans="2:11" ht="14.25" thickBot="1">
      <c r="B44" s="410" t="s">
        <v>117</v>
      </c>
      <c r="C44" s="422"/>
      <c r="D44" s="422"/>
      <c r="E44" s="422"/>
      <c r="G44" s="187"/>
    </row>
    <row r="45" spans="2:11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1">
      <c r="B46" s="166" t="s">
        <v>18</v>
      </c>
      <c r="C46" s="167" t="s">
        <v>108</v>
      </c>
      <c r="D46" s="248"/>
      <c r="E46" s="249"/>
      <c r="G46" s="187"/>
    </row>
    <row r="47" spans="2:11">
      <c r="B47" s="144" t="s">
        <v>4</v>
      </c>
      <c r="C47" s="128" t="s">
        <v>40</v>
      </c>
      <c r="D47" s="250">
        <v>3079.1289000000002</v>
      </c>
      <c r="E47" s="252">
        <v>2521.1215999999999</v>
      </c>
      <c r="G47" s="187"/>
      <c r="K47"/>
    </row>
    <row r="48" spans="2:11">
      <c r="B48" s="145" t="s">
        <v>6</v>
      </c>
      <c r="C48" s="142" t="s">
        <v>41</v>
      </c>
      <c r="D48" s="250">
        <v>2541.2881000000002</v>
      </c>
      <c r="E48" s="252">
        <v>2495.2199000000001</v>
      </c>
      <c r="G48" s="187"/>
      <c r="K48"/>
    </row>
    <row r="49" spans="2:5">
      <c r="B49" s="146" t="s">
        <v>23</v>
      </c>
      <c r="C49" s="147" t="s">
        <v>109</v>
      </c>
      <c r="D49" s="253"/>
      <c r="E49" s="254"/>
    </row>
    <row r="50" spans="2:5">
      <c r="B50" s="144" t="s">
        <v>4</v>
      </c>
      <c r="C50" s="128" t="s">
        <v>40</v>
      </c>
      <c r="D50" s="250">
        <v>212.87</v>
      </c>
      <c r="E50" s="255">
        <v>227.39</v>
      </c>
    </row>
    <row r="51" spans="2:5">
      <c r="B51" s="144" t="s">
        <v>6</v>
      </c>
      <c r="C51" s="128" t="s">
        <v>110</v>
      </c>
      <c r="D51" s="250">
        <v>212.84</v>
      </c>
      <c r="E51" s="255">
        <v>227.39</v>
      </c>
    </row>
    <row r="52" spans="2:5">
      <c r="B52" s="144" t="s">
        <v>8</v>
      </c>
      <c r="C52" s="128" t="s">
        <v>111</v>
      </c>
      <c r="D52" s="250">
        <v>220.43</v>
      </c>
      <c r="E52" s="255">
        <v>232.88</v>
      </c>
    </row>
    <row r="53" spans="2:5" ht="13.5" thickBot="1">
      <c r="B53" s="148" t="s">
        <v>9</v>
      </c>
      <c r="C53" s="149" t="s">
        <v>41</v>
      </c>
      <c r="D53" s="256">
        <v>220.29</v>
      </c>
      <c r="E53" s="257">
        <v>232.75</v>
      </c>
    </row>
    <row r="54" spans="2:5">
      <c r="B54" s="150"/>
      <c r="C54" s="151"/>
      <c r="D54" s="258"/>
      <c r="E54" s="258"/>
    </row>
    <row r="55" spans="2:5" ht="13.5">
      <c r="B55" s="408" t="s">
        <v>62</v>
      </c>
      <c r="C55" s="409"/>
      <c r="D55" s="409"/>
      <c r="E55" s="409"/>
    </row>
    <row r="56" spans="2:5" ht="14.25" thickBot="1">
      <c r="B56" s="410" t="s">
        <v>112</v>
      </c>
      <c r="C56" s="411"/>
      <c r="D56" s="411"/>
      <c r="E56" s="411"/>
    </row>
    <row r="57" spans="2:5" ht="34.5" thickBot="1">
      <c r="B57" s="412" t="s">
        <v>42</v>
      </c>
      <c r="C57" s="413"/>
      <c r="D57" s="290" t="s">
        <v>118</v>
      </c>
      <c r="E57" s="291" t="s">
        <v>113</v>
      </c>
    </row>
    <row r="58" spans="2:5">
      <c r="B58" s="152" t="s">
        <v>18</v>
      </c>
      <c r="C58" s="153" t="s">
        <v>43</v>
      </c>
      <c r="D58" s="261">
        <f>D64</f>
        <v>580762.43000000005</v>
      </c>
      <c r="E58" s="262">
        <f>D58/E21</f>
        <v>1</v>
      </c>
    </row>
    <row r="59" spans="2:5" ht="25.5">
      <c r="B59" s="349" t="s">
        <v>4</v>
      </c>
      <c r="C59" s="155" t="s">
        <v>44</v>
      </c>
      <c r="D59" s="263">
        <v>0</v>
      </c>
      <c r="E59" s="264">
        <v>0</v>
      </c>
    </row>
    <row r="60" spans="2:5" ht="25.5">
      <c r="B60" s="350" t="s">
        <v>6</v>
      </c>
      <c r="C60" s="157" t="s">
        <v>45</v>
      </c>
      <c r="D60" s="265">
        <v>0</v>
      </c>
      <c r="E60" s="266">
        <v>0</v>
      </c>
    </row>
    <row r="61" spans="2:5">
      <c r="B61" s="350" t="s">
        <v>8</v>
      </c>
      <c r="C61" s="157" t="s">
        <v>46</v>
      </c>
      <c r="D61" s="265">
        <v>0</v>
      </c>
      <c r="E61" s="266">
        <v>0</v>
      </c>
    </row>
    <row r="62" spans="2:5">
      <c r="B62" s="350" t="s">
        <v>9</v>
      </c>
      <c r="C62" s="157" t="s">
        <v>47</v>
      </c>
      <c r="D62" s="265">
        <v>0</v>
      </c>
      <c r="E62" s="266">
        <v>0</v>
      </c>
    </row>
    <row r="63" spans="2:5">
      <c r="B63" s="350" t="s">
        <v>29</v>
      </c>
      <c r="C63" s="157" t="s">
        <v>48</v>
      </c>
      <c r="D63" s="265">
        <v>0</v>
      </c>
      <c r="E63" s="266">
        <v>0</v>
      </c>
    </row>
    <row r="64" spans="2:5">
      <c r="B64" s="349" t="s">
        <v>31</v>
      </c>
      <c r="C64" s="155" t="s">
        <v>49</v>
      </c>
      <c r="D64" s="263">
        <f>E21</f>
        <v>580762.43000000005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v>0</v>
      </c>
      <c r="E73" s="275">
        <v>0</v>
      </c>
    </row>
    <row r="74" spans="2:5">
      <c r="B74" s="352" t="s">
        <v>64</v>
      </c>
      <c r="C74" s="134" t="s">
        <v>66</v>
      </c>
      <c r="D74" s="270">
        <f>D58</f>
        <v>580762.43000000005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f>D74</f>
        <v>580762.43000000005</v>
      </c>
      <c r="E75" s="266">
        <f>E74</f>
        <v>1</v>
      </c>
    </row>
    <row r="76" spans="2:5">
      <c r="B76" s="350" t="s">
        <v>6</v>
      </c>
      <c r="C76" s="157" t="s">
        <v>115</v>
      </c>
      <c r="D76" s="265">
        <v>0</v>
      </c>
      <c r="E76" s="266">
        <v>0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1" type="noConversion"/>
  <pageMargins left="0.62" right="0.75" top="0.6" bottom="0.56000000000000005" header="0.5" footer="0.5"/>
  <pageSetup paperSize="9" scale="70" orientation="portrait" r:id="rId1"/>
  <headerFooter alignWithMargins="0">
    <oddHeader>&amp;C&amp;"Calibri"&amp;10&amp;K000000Confidential&amp;1#</oddHeader>
  </headerFooter>
  <customProperties>
    <customPr name="_pios_id" r:id="rId2"/>
  </customPropertie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Arkusz37"/>
  <dimension ref="A1:L81"/>
  <sheetViews>
    <sheetView zoomScale="86" zoomScaleNormal="86" workbookViewId="0">
      <selection activeCell="E26" sqref="E26"/>
    </sheetView>
  </sheetViews>
  <sheetFormatPr defaultRowHeight="12.75"/>
  <cols>
    <col min="1" max="1" width="9.140625" style="18"/>
    <col min="2" max="2" width="5" bestFit="1" customWidth="1"/>
    <col min="3" max="3" width="77.7109375" customWidth="1"/>
    <col min="4" max="4" width="17.140625" style="96" bestFit="1" customWidth="1"/>
    <col min="5" max="5" width="16.425781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9.28515625" style="186" bestFit="1" customWidth="1"/>
    <col min="11" max="11" width="7.710937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</row>
    <row r="4" spans="2:12" ht="15">
      <c r="B4" s="216"/>
      <c r="C4" s="216"/>
      <c r="D4" s="216"/>
      <c r="E4" s="216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142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344" t="s">
        <v>3</v>
      </c>
      <c r="C11" s="331" t="s">
        <v>105</v>
      </c>
      <c r="D11" s="280">
        <v>445944.42</v>
      </c>
      <c r="E11" s="221">
        <f>SUM(E12:E16)</f>
        <v>412111.62999999995</v>
      </c>
    </row>
    <row r="12" spans="2:12">
      <c r="B12" s="356" t="s">
        <v>4</v>
      </c>
      <c r="C12" s="157" t="s">
        <v>5</v>
      </c>
      <c r="D12" s="281">
        <v>445944.42</v>
      </c>
      <c r="E12" s="282">
        <v>412111.62999999995</v>
      </c>
    </row>
    <row r="13" spans="2:12">
      <c r="B13" s="356" t="s">
        <v>6</v>
      </c>
      <c r="C13" s="357" t="s">
        <v>7</v>
      </c>
      <c r="D13" s="281">
        <v>0</v>
      </c>
      <c r="E13" s="333">
        <v>0</v>
      </c>
    </row>
    <row r="14" spans="2:12">
      <c r="B14" s="356" t="s">
        <v>8</v>
      </c>
      <c r="C14" s="357" t="s">
        <v>10</v>
      </c>
      <c r="D14" s="281">
        <v>0</v>
      </c>
      <c r="E14" s="333">
        <v>0</v>
      </c>
      <c r="G14" s="188"/>
    </row>
    <row r="15" spans="2:12">
      <c r="B15" s="356" t="s">
        <v>102</v>
      </c>
      <c r="C15" s="357" t="s">
        <v>11</v>
      </c>
      <c r="D15" s="281">
        <v>0</v>
      </c>
      <c r="E15" s="333">
        <v>0</v>
      </c>
    </row>
    <row r="16" spans="2:12">
      <c r="B16" s="358" t="s">
        <v>103</v>
      </c>
      <c r="C16" s="359" t="s">
        <v>12</v>
      </c>
      <c r="D16" s="283">
        <v>0</v>
      </c>
      <c r="E16" s="333">
        <v>0</v>
      </c>
    </row>
    <row r="17" spans="2:12">
      <c r="B17" s="131" t="s">
        <v>13</v>
      </c>
      <c r="C17" s="134" t="s">
        <v>65</v>
      </c>
      <c r="D17" s="285">
        <v>0</v>
      </c>
      <c r="E17" s="335">
        <v>0</v>
      </c>
    </row>
    <row r="18" spans="2:12">
      <c r="B18" s="356" t="s">
        <v>4</v>
      </c>
      <c r="C18" s="157" t="s">
        <v>11</v>
      </c>
      <c r="D18" s="283">
        <v>0</v>
      </c>
      <c r="E18" s="333">
        <v>0</v>
      </c>
    </row>
    <row r="19" spans="2:12">
      <c r="B19" s="356" t="s">
        <v>6</v>
      </c>
      <c r="C19" s="357" t="s">
        <v>104</v>
      </c>
      <c r="D19" s="281">
        <v>0</v>
      </c>
      <c r="E19" s="333">
        <v>0</v>
      </c>
    </row>
    <row r="20" spans="2:12" ht="13.5" thickBot="1">
      <c r="B20" s="360" t="s">
        <v>8</v>
      </c>
      <c r="C20" s="361" t="s">
        <v>14</v>
      </c>
      <c r="D20" s="287">
        <v>0</v>
      </c>
      <c r="E20" s="333">
        <v>0</v>
      </c>
    </row>
    <row r="21" spans="2:12" ht="13.5" thickBot="1">
      <c r="B21" s="417" t="s">
        <v>106</v>
      </c>
      <c r="C21" s="418"/>
      <c r="D21" s="289">
        <v>445944.42</v>
      </c>
      <c r="E21" s="246">
        <f>E11-E17</f>
        <v>412111.62999999995</v>
      </c>
      <c r="F21" s="59"/>
      <c r="G21" s="190"/>
      <c r="H21" s="191"/>
      <c r="J21" s="192"/>
      <c r="K21" s="191"/>
      <c r="L21" s="96"/>
    </row>
    <row r="22" spans="2:12">
      <c r="B22" s="348"/>
      <c r="C22" s="337"/>
      <c r="D22" s="232"/>
      <c r="E22" s="232"/>
      <c r="G22" s="190"/>
      <c r="H22" s="210"/>
    </row>
    <row r="23" spans="2:12" ht="13.5">
      <c r="B23" s="429" t="s">
        <v>100</v>
      </c>
      <c r="C23" s="431"/>
      <c r="D23" s="431"/>
      <c r="E23" s="431"/>
      <c r="G23" s="187"/>
    </row>
    <row r="24" spans="2:12" ht="14.25" thickBot="1">
      <c r="B24" s="430" t="s">
        <v>101</v>
      </c>
      <c r="C24" s="432"/>
      <c r="D24" s="432"/>
      <c r="E24" s="432"/>
    </row>
    <row r="25" spans="2:12" ht="13.5" thickBot="1">
      <c r="B25" s="168"/>
      <c r="C25" s="362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2">
      <c r="B26" s="179" t="s">
        <v>15</v>
      </c>
      <c r="C26" s="180" t="s">
        <v>16</v>
      </c>
      <c r="D26" s="338">
        <v>383498.03</v>
      </c>
      <c r="E26" s="235">
        <v>360431.68</v>
      </c>
      <c r="G26" s="194"/>
    </row>
    <row r="27" spans="2:12">
      <c r="B27" s="131" t="s">
        <v>17</v>
      </c>
      <c r="C27" s="132" t="s">
        <v>107</v>
      </c>
      <c r="D27" s="339">
        <v>-1755.5900000000001</v>
      </c>
      <c r="E27" s="237">
        <v>-8404.7800000000007</v>
      </c>
      <c r="F27" s="57"/>
      <c r="G27" s="204"/>
      <c r="H27" s="193"/>
      <c r="I27" s="187"/>
      <c r="J27" s="194"/>
    </row>
    <row r="28" spans="2:12">
      <c r="B28" s="131" t="s">
        <v>18</v>
      </c>
      <c r="C28" s="132" t="s">
        <v>19</v>
      </c>
      <c r="D28" s="339">
        <v>1566.2099999999998</v>
      </c>
      <c r="E28" s="238">
        <v>1594.24</v>
      </c>
      <c r="F28" s="57"/>
      <c r="G28" s="193"/>
      <c r="H28" s="193"/>
      <c r="I28" s="187"/>
      <c r="J28" s="194"/>
    </row>
    <row r="29" spans="2:12">
      <c r="B29" s="363" t="s">
        <v>4</v>
      </c>
      <c r="C29" s="157" t="s">
        <v>20</v>
      </c>
      <c r="D29" s="340">
        <v>1564.61</v>
      </c>
      <c r="E29" s="240">
        <v>1594.24</v>
      </c>
      <c r="F29" s="57"/>
      <c r="G29" s="193"/>
      <c r="H29" s="193"/>
      <c r="I29" s="187"/>
      <c r="J29" s="194"/>
    </row>
    <row r="30" spans="2:12">
      <c r="B30" s="363" t="s">
        <v>6</v>
      </c>
      <c r="C30" s="157" t="s">
        <v>21</v>
      </c>
      <c r="D30" s="340">
        <v>0</v>
      </c>
      <c r="E30" s="240">
        <v>0</v>
      </c>
      <c r="F30" s="57"/>
      <c r="G30" s="193"/>
      <c r="H30" s="193"/>
      <c r="I30" s="187"/>
      <c r="J30" s="194"/>
    </row>
    <row r="31" spans="2:12">
      <c r="B31" s="363" t="s">
        <v>8</v>
      </c>
      <c r="C31" s="157" t="s">
        <v>22</v>
      </c>
      <c r="D31" s="340">
        <v>1.6</v>
      </c>
      <c r="E31" s="240">
        <v>0</v>
      </c>
      <c r="F31" s="57"/>
      <c r="G31" s="193"/>
      <c r="H31" s="193"/>
      <c r="I31" s="187"/>
      <c r="J31" s="194"/>
    </row>
    <row r="32" spans="2:12">
      <c r="B32" s="133" t="s">
        <v>23</v>
      </c>
      <c r="C32" s="134" t="s">
        <v>24</v>
      </c>
      <c r="D32" s="339">
        <v>3321.8</v>
      </c>
      <c r="E32" s="238">
        <v>9999.02</v>
      </c>
      <c r="F32" s="57"/>
      <c r="G32" s="204"/>
      <c r="H32" s="193"/>
      <c r="I32" s="187"/>
      <c r="J32" s="194"/>
    </row>
    <row r="33" spans="2:10">
      <c r="B33" s="363" t="s">
        <v>4</v>
      </c>
      <c r="C33" s="157" t="s">
        <v>25</v>
      </c>
      <c r="D33" s="340">
        <v>0</v>
      </c>
      <c r="E33" s="240">
        <v>6786.39</v>
      </c>
      <c r="F33" s="57"/>
      <c r="G33" s="193"/>
      <c r="H33" s="193"/>
      <c r="I33" s="187"/>
      <c r="J33" s="194"/>
    </row>
    <row r="34" spans="2:10">
      <c r="B34" s="363" t="s">
        <v>6</v>
      </c>
      <c r="C34" s="157" t="s">
        <v>26</v>
      </c>
      <c r="D34" s="340">
        <v>0</v>
      </c>
      <c r="E34" s="240">
        <v>0</v>
      </c>
      <c r="F34" s="57"/>
      <c r="G34" s="193"/>
      <c r="H34" s="193"/>
      <c r="I34" s="187"/>
      <c r="J34" s="194"/>
    </row>
    <row r="35" spans="2:10">
      <c r="B35" s="363" t="s">
        <v>8</v>
      </c>
      <c r="C35" s="157" t="s">
        <v>27</v>
      </c>
      <c r="D35" s="340">
        <v>302.08</v>
      </c>
      <c r="E35" s="240">
        <v>280.52</v>
      </c>
      <c r="F35" s="57"/>
      <c r="G35" s="193"/>
      <c r="H35"/>
      <c r="I35" s="187"/>
      <c r="J35" s="194"/>
    </row>
    <row r="36" spans="2:10">
      <c r="B36" s="363" t="s">
        <v>9</v>
      </c>
      <c r="C36" s="157" t="s">
        <v>28</v>
      </c>
      <c r="D36" s="340">
        <v>0</v>
      </c>
      <c r="E36" s="240">
        <v>0</v>
      </c>
      <c r="F36" s="57"/>
      <c r="G36" s="193"/>
      <c r="H36"/>
      <c r="I36" s="187"/>
      <c r="J36" s="194"/>
    </row>
    <row r="37" spans="2:10" ht="25.5">
      <c r="B37" s="363" t="s">
        <v>29</v>
      </c>
      <c r="C37" s="157" t="s">
        <v>30</v>
      </c>
      <c r="D37" s="340">
        <v>3019.72</v>
      </c>
      <c r="E37" s="240">
        <v>2932.11</v>
      </c>
      <c r="F37" s="57"/>
      <c r="G37" s="193"/>
      <c r="H37" s="193"/>
      <c r="I37" s="187"/>
      <c r="J37" s="194"/>
    </row>
    <row r="38" spans="2:10">
      <c r="B38" s="363" t="s">
        <v>31</v>
      </c>
      <c r="C38" s="157" t="s">
        <v>32</v>
      </c>
      <c r="D38" s="340">
        <v>0</v>
      </c>
      <c r="E38" s="240">
        <v>0</v>
      </c>
      <c r="F38" s="57"/>
      <c r="G38" s="193"/>
      <c r="H38" s="193"/>
      <c r="I38" s="187"/>
      <c r="J38" s="194"/>
    </row>
    <row r="39" spans="2:10">
      <c r="B39" s="364" t="s">
        <v>33</v>
      </c>
      <c r="C39" s="155" t="s">
        <v>34</v>
      </c>
      <c r="D39" s="341">
        <v>0</v>
      </c>
      <c r="E39" s="242">
        <v>0</v>
      </c>
      <c r="F39" s="57"/>
      <c r="G39" s="193"/>
      <c r="H39" s="193"/>
      <c r="I39" s="187"/>
      <c r="J39" s="194"/>
    </row>
    <row r="40" spans="2:10" ht="13.5" thickBot="1">
      <c r="B40" s="181" t="s">
        <v>35</v>
      </c>
      <c r="C40" s="182" t="s">
        <v>36</v>
      </c>
      <c r="D40" s="342">
        <v>64201.98</v>
      </c>
      <c r="E40" s="244">
        <v>60084.73</v>
      </c>
      <c r="G40" s="194"/>
      <c r="H40" s="189"/>
    </row>
    <row r="41" spans="2:10" ht="13.5" thickBot="1">
      <c r="B41" s="183" t="s">
        <v>37</v>
      </c>
      <c r="C41" s="184" t="s">
        <v>38</v>
      </c>
      <c r="D41" s="343">
        <v>445944.42</v>
      </c>
      <c r="E41" s="246">
        <f>SUM(E26,E27,E40)</f>
        <v>412111.62999999995</v>
      </c>
      <c r="F41" s="59"/>
      <c r="G41" s="194"/>
    </row>
    <row r="42" spans="2:10">
      <c r="B42" s="185"/>
      <c r="C42" s="185"/>
      <c r="D42" s="247"/>
      <c r="E42" s="247"/>
      <c r="F42" s="59"/>
      <c r="G42" s="188"/>
    </row>
    <row r="43" spans="2:10" ht="13.5">
      <c r="B43" s="429" t="s">
        <v>60</v>
      </c>
      <c r="C43" s="409"/>
      <c r="D43" s="409"/>
      <c r="E43" s="409"/>
      <c r="G43" s="187"/>
    </row>
    <row r="44" spans="2:10" ht="14.25" thickBot="1">
      <c r="B44" s="430" t="s">
        <v>117</v>
      </c>
      <c r="C44" s="411"/>
      <c r="D44" s="411"/>
      <c r="E44" s="411"/>
      <c r="G44" s="187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350" t="s">
        <v>4</v>
      </c>
      <c r="C47" s="157" t="s">
        <v>40</v>
      </c>
      <c r="D47" s="250">
        <v>1868.8987999999999</v>
      </c>
      <c r="E47" s="251">
        <v>1450.8964000000001</v>
      </c>
      <c r="G47" s="187"/>
    </row>
    <row r="48" spans="2:10">
      <c r="B48" s="349" t="s">
        <v>6</v>
      </c>
      <c r="C48" s="155" t="s">
        <v>41</v>
      </c>
      <c r="D48" s="250">
        <v>1861.1261</v>
      </c>
      <c r="E48" s="252">
        <v>1417.7501999999999</v>
      </c>
      <c r="G48" s="187"/>
    </row>
    <row r="49" spans="2:5">
      <c r="B49" s="146" t="s">
        <v>23</v>
      </c>
      <c r="C49" s="147" t="s">
        <v>109</v>
      </c>
      <c r="D49" s="253"/>
      <c r="E49" s="254"/>
    </row>
    <row r="50" spans="2:5">
      <c r="B50" s="350" t="s">
        <v>4</v>
      </c>
      <c r="C50" s="157" t="s">
        <v>40</v>
      </c>
      <c r="D50" s="250">
        <v>205.2</v>
      </c>
      <c r="E50" s="255">
        <v>248.42</v>
      </c>
    </row>
    <row r="51" spans="2:5">
      <c r="B51" s="350" t="s">
        <v>6</v>
      </c>
      <c r="C51" s="157" t="s">
        <v>110</v>
      </c>
      <c r="D51" s="250">
        <v>203.07</v>
      </c>
      <c r="E51" s="255">
        <v>248.42</v>
      </c>
    </row>
    <row r="52" spans="2:5">
      <c r="B52" s="350" t="s">
        <v>8</v>
      </c>
      <c r="C52" s="157" t="s">
        <v>111</v>
      </c>
      <c r="D52" s="250">
        <v>239.61</v>
      </c>
      <c r="E52" s="255">
        <v>295.15000000000003</v>
      </c>
    </row>
    <row r="53" spans="2:5" ht="13.5" thickBot="1">
      <c r="B53" s="355" t="s">
        <v>9</v>
      </c>
      <c r="C53" s="165" t="s">
        <v>41</v>
      </c>
      <c r="D53" s="256">
        <v>239.61</v>
      </c>
      <c r="E53" s="257">
        <v>290.68</v>
      </c>
    </row>
    <row r="54" spans="2:5">
      <c r="B54" s="150"/>
      <c r="C54" s="151"/>
      <c r="D54" s="258"/>
      <c r="E54" s="258"/>
    </row>
    <row r="55" spans="2:5" ht="13.5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34.5" thickBot="1">
      <c r="B57" s="412" t="s">
        <v>42</v>
      </c>
      <c r="C57" s="413"/>
      <c r="D57" s="290" t="s">
        <v>118</v>
      </c>
      <c r="E57" s="291" t="s">
        <v>113</v>
      </c>
    </row>
    <row r="58" spans="2:5">
      <c r="B58" s="152" t="s">
        <v>18</v>
      </c>
      <c r="C58" s="153" t="s">
        <v>43</v>
      </c>
      <c r="D58" s="261">
        <f>D64</f>
        <v>412111.62999999995</v>
      </c>
      <c r="E58" s="262">
        <f>D58/E21</f>
        <v>1</v>
      </c>
    </row>
    <row r="59" spans="2:5" ht="25.5">
      <c r="B59" s="349" t="s">
        <v>4</v>
      </c>
      <c r="C59" s="155" t="s">
        <v>44</v>
      </c>
      <c r="D59" s="263">
        <v>0</v>
      </c>
      <c r="E59" s="264">
        <v>0</v>
      </c>
    </row>
    <row r="60" spans="2:5" ht="25.5">
      <c r="B60" s="350" t="s">
        <v>6</v>
      </c>
      <c r="C60" s="157" t="s">
        <v>45</v>
      </c>
      <c r="D60" s="265">
        <v>0</v>
      </c>
      <c r="E60" s="266">
        <v>0</v>
      </c>
    </row>
    <row r="61" spans="2:5">
      <c r="B61" s="350" t="s">
        <v>8</v>
      </c>
      <c r="C61" s="157" t="s">
        <v>46</v>
      </c>
      <c r="D61" s="265">
        <v>0</v>
      </c>
      <c r="E61" s="266">
        <v>0</v>
      </c>
    </row>
    <row r="62" spans="2:5">
      <c r="B62" s="350" t="s">
        <v>9</v>
      </c>
      <c r="C62" s="157" t="s">
        <v>47</v>
      </c>
      <c r="D62" s="265">
        <v>0</v>
      </c>
      <c r="E62" s="266">
        <v>0</v>
      </c>
    </row>
    <row r="63" spans="2:5">
      <c r="B63" s="350" t="s">
        <v>29</v>
      </c>
      <c r="C63" s="157" t="s">
        <v>48</v>
      </c>
      <c r="D63" s="265">
        <v>0</v>
      </c>
      <c r="E63" s="266">
        <v>0</v>
      </c>
    </row>
    <row r="64" spans="2:5">
      <c r="B64" s="349" t="s">
        <v>31</v>
      </c>
      <c r="C64" s="155" t="s">
        <v>49</v>
      </c>
      <c r="D64" s="263">
        <f>E21</f>
        <v>412111.62999999995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v>0</v>
      </c>
      <c r="E73" s="275">
        <v>0</v>
      </c>
    </row>
    <row r="74" spans="2:5">
      <c r="B74" s="352" t="s">
        <v>64</v>
      </c>
      <c r="C74" s="134" t="s">
        <v>66</v>
      </c>
      <c r="D74" s="270">
        <f>D58</f>
        <v>412111.62999999995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f>D74</f>
        <v>412111.62999999995</v>
      </c>
      <c r="E75" s="266">
        <f>E74</f>
        <v>1</v>
      </c>
    </row>
    <row r="76" spans="2:5">
      <c r="B76" s="350" t="s">
        <v>6</v>
      </c>
      <c r="C76" s="157" t="s">
        <v>115</v>
      </c>
      <c r="D76" s="265">
        <v>0</v>
      </c>
      <c r="E76" s="266">
        <v>0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1" type="noConversion"/>
  <pageMargins left="0.55000000000000004" right="0.75" top="0.59" bottom="0.4" header="0.5" footer="0.5"/>
  <pageSetup paperSize="9" scale="70" orientation="portrait" r:id="rId1"/>
  <headerFooter alignWithMargins="0">
    <oddHeader>&amp;C&amp;"Calibri"&amp;10&amp;K000000Confidential&amp;1#</oddHeader>
  </headerFooter>
  <customProperties>
    <customPr name="_pios_id" r:id="rId2"/>
  </customPropertie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Arkusz38"/>
  <dimension ref="A1:L81"/>
  <sheetViews>
    <sheetView zoomScale="86" zoomScaleNormal="86" workbookViewId="0">
      <selection activeCell="E26" sqref="E26"/>
    </sheetView>
  </sheetViews>
  <sheetFormatPr defaultRowHeight="12.75"/>
  <cols>
    <col min="1" max="1" width="9.140625" style="18"/>
    <col min="2" max="2" width="4.5703125" bestFit="1" customWidth="1"/>
    <col min="3" max="3" width="77.7109375" customWidth="1"/>
    <col min="4" max="4" width="17.7109375" style="96" bestFit="1" customWidth="1"/>
    <col min="5" max="5" width="16.425781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8.5703125" style="186" bestFit="1" customWidth="1"/>
    <col min="11" max="11" width="7.1406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H2" s="200"/>
      <c r="I2" s="200"/>
      <c r="J2" s="194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  <c r="H3" s="200"/>
      <c r="I3" s="200"/>
      <c r="J3" s="194"/>
    </row>
    <row r="4" spans="2:12" ht="15">
      <c r="B4" s="216"/>
      <c r="C4" s="216"/>
      <c r="D4" s="216"/>
      <c r="E4" s="216"/>
      <c r="J4" s="194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143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344" t="s">
        <v>3</v>
      </c>
      <c r="C11" s="331" t="s">
        <v>105</v>
      </c>
      <c r="D11" s="280">
        <v>2489472.61</v>
      </c>
      <c r="E11" s="221">
        <f>SUM(E12:E16)</f>
        <v>1843199.3299999998</v>
      </c>
    </row>
    <row r="12" spans="2:12">
      <c r="B12" s="345" t="s">
        <v>4</v>
      </c>
      <c r="C12" s="128" t="s">
        <v>5</v>
      </c>
      <c r="D12" s="281">
        <v>2489472.61</v>
      </c>
      <c r="E12" s="282">
        <v>1843199.3299999998</v>
      </c>
    </row>
    <row r="13" spans="2:12">
      <c r="B13" s="345" t="s">
        <v>6</v>
      </c>
      <c r="C13" s="332" t="s">
        <v>7</v>
      </c>
      <c r="D13" s="281">
        <v>0</v>
      </c>
      <c r="E13" s="333">
        <v>0</v>
      </c>
    </row>
    <row r="14" spans="2:12">
      <c r="B14" s="345" t="s">
        <v>8</v>
      </c>
      <c r="C14" s="332" t="s">
        <v>10</v>
      </c>
      <c r="D14" s="281">
        <v>0</v>
      </c>
      <c r="E14" s="333">
        <v>0</v>
      </c>
      <c r="G14" s="188"/>
    </row>
    <row r="15" spans="2:12">
      <c r="B15" s="345" t="s">
        <v>102</v>
      </c>
      <c r="C15" s="332" t="s">
        <v>11</v>
      </c>
      <c r="D15" s="281">
        <v>0</v>
      </c>
      <c r="E15" s="333">
        <v>0</v>
      </c>
    </row>
    <row r="16" spans="2:12">
      <c r="B16" s="346" t="s">
        <v>103</v>
      </c>
      <c r="C16" s="334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45" t="s">
        <v>4</v>
      </c>
      <c r="C18" s="128" t="s">
        <v>11</v>
      </c>
      <c r="D18" s="283">
        <v>0</v>
      </c>
      <c r="E18" s="333">
        <v>0</v>
      </c>
    </row>
    <row r="19" spans="2:11">
      <c r="B19" s="345" t="s">
        <v>6</v>
      </c>
      <c r="C19" s="332" t="s">
        <v>104</v>
      </c>
      <c r="D19" s="281">
        <v>0</v>
      </c>
      <c r="E19" s="333">
        <v>0</v>
      </c>
    </row>
    <row r="20" spans="2:11" ht="13.5" thickBot="1">
      <c r="B20" s="347" t="s">
        <v>8</v>
      </c>
      <c r="C20" s="336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2489472.61</v>
      </c>
      <c r="E21" s="246">
        <f>E11-E17</f>
        <v>1843199.3299999998</v>
      </c>
      <c r="F21" s="59"/>
      <c r="G21" s="190"/>
      <c r="H21" s="190"/>
      <c r="J21" s="192"/>
      <c r="K21" s="191"/>
    </row>
    <row r="22" spans="2:11">
      <c r="B22" s="348"/>
      <c r="C22" s="337"/>
      <c r="D22" s="232"/>
      <c r="E22" s="232"/>
      <c r="G22" s="190"/>
      <c r="H22" s="210"/>
      <c r="J22" s="206"/>
      <c r="K22" s="206"/>
    </row>
    <row r="23" spans="2:11" ht="13.5">
      <c r="B23" s="429" t="s">
        <v>100</v>
      </c>
      <c r="C23" s="419"/>
      <c r="D23" s="419"/>
      <c r="E23" s="419"/>
      <c r="G23" s="187"/>
    </row>
    <row r="24" spans="2:11" ht="14.25" thickBot="1">
      <c r="B24" s="430" t="s">
        <v>101</v>
      </c>
      <c r="C24" s="420"/>
      <c r="D24" s="420"/>
      <c r="E24" s="420"/>
    </row>
    <row r="25" spans="2:11" ht="13.5" thickBot="1">
      <c r="B25" s="168"/>
      <c r="C25" s="178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179" t="s">
        <v>15</v>
      </c>
      <c r="C26" s="180" t="s">
        <v>16</v>
      </c>
      <c r="D26" s="338">
        <v>2583705.61</v>
      </c>
      <c r="E26" s="235">
        <v>1951598.53</v>
      </c>
      <c r="G26" s="194"/>
    </row>
    <row r="27" spans="2:11">
      <c r="B27" s="131" t="s">
        <v>17</v>
      </c>
      <c r="C27" s="132" t="s">
        <v>107</v>
      </c>
      <c r="D27" s="339">
        <v>-190895.41999999998</v>
      </c>
      <c r="E27" s="237">
        <v>-146744.1</v>
      </c>
      <c r="F27" s="57"/>
      <c r="G27" s="204"/>
      <c r="H27" s="193"/>
      <c r="I27" s="187"/>
      <c r="J27" s="194"/>
    </row>
    <row r="28" spans="2:11">
      <c r="B28" s="131" t="s">
        <v>18</v>
      </c>
      <c r="C28" s="132" t="s">
        <v>19</v>
      </c>
      <c r="D28" s="339">
        <v>9051.92</v>
      </c>
      <c r="E28" s="238">
        <v>30952.03</v>
      </c>
      <c r="F28" s="57"/>
      <c r="G28" s="193"/>
      <c r="H28" s="193"/>
      <c r="I28" s="187"/>
      <c r="J28" s="194"/>
    </row>
    <row r="29" spans="2:11">
      <c r="B29" s="140" t="s">
        <v>4</v>
      </c>
      <c r="C29" s="128" t="s">
        <v>20</v>
      </c>
      <c r="D29" s="340">
        <v>3547.34</v>
      </c>
      <c r="E29" s="240">
        <v>2108.7800000000002</v>
      </c>
      <c r="F29" s="57"/>
      <c r="G29" s="193"/>
      <c r="H29" s="193"/>
      <c r="I29" s="187"/>
      <c r="J29" s="194"/>
    </row>
    <row r="30" spans="2:11">
      <c r="B30" s="140" t="s">
        <v>6</v>
      </c>
      <c r="C30" s="128" t="s">
        <v>21</v>
      </c>
      <c r="D30" s="340">
        <v>0</v>
      </c>
      <c r="E30" s="240">
        <v>0</v>
      </c>
      <c r="F30" s="57"/>
      <c r="G30" s="193"/>
      <c r="H30" s="193"/>
      <c r="I30" s="187"/>
      <c r="J30" s="194"/>
    </row>
    <row r="31" spans="2:11">
      <c r="B31" s="140" t="s">
        <v>8</v>
      </c>
      <c r="C31" s="128" t="s">
        <v>22</v>
      </c>
      <c r="D31" s="340">
        <v>5504.58</v>
      </c>
      <c r="E31" s="240">
        <v>28843.25</v>
      </c>
      <c r="F31" s="57"/>
      <c r="G31" s="193"/>
      <c r="H31" s="193"/>
      <c r="I31" s="187"/>
      <c r="J31" s="194"/>
    </row>
    <row r="32" spans="2:11">
      <c r="B32" s="133" t="s">
        <v>23</v>
      </c>
      <c r="C32" s="134" t="s">
        <v>24</v>
      </c>
      <c r="D32" s="339">
        <v>199947.34</v>
      </c>
      <c r="E32" s="238">
        <v>177696.13</v>
      </c>
      <c r="F32" s="57"/>
      <c r="G32" s="204"/>
      <c r="H32" s="193"/>
      <c r="I32" s="187"/>
      <c r="J32" s="194"/>
    </row>
    <row r="33" spans="2:10">
      <c r="B33" s="140" t="s">
        <v>4</v>
      </c>
      <c r="C33" s="128" t="s">
        <v>25</v>
      </c>
      <c r="D33" s="340">
        <v>131593.71</v>
      </c>
      <c r="E33" s="240">
        <v>141986.29</v>
      </c>
      <c r="F33" s="57"/>
      <c r="G33" s="193"/>
      <c r="H33" s="193"/>
      <c r="I33" s="187"/>
      <c r="J33" s="194"/>
    </row>
    <row r="34" spans="2:10">
      <c r="B34" s="140" t="s">
        <v>6</v>
      </c>
      <c r="C34" s="128" t="s">
        <v>26</v>
      </c>
      <c r="D34" s="340">
        <v>35035.24</v>
      </c>
      <c r="E34" s="240">
        <v>19209.55</v>
      </c>
      <c r="F34" s="57"/>
      <c r="G34" s="193"/>
      <c r="H34" s="193"/>
      <c r="I34" s="187"/>
      <c r="J34" s="194"/>
    </row>
    <row r="35" spans="2:10">
      <c r="B35" s="140" t="s">
        <v>8</v>
      </c>
      <c r="C35" s="128" t="s">
        <v>27</v>
      </c>
      <c r="D35" s="340">
        <v>1401.68</v>
      </c>
      <c r="E35" s="240">
        <v>948.71</v>
      </c>
      <c r="F35" s="57"/>
      <c r="G35" s="193"/>
      <c r="H35" s="193"/>
      <c r="I35" s="187"/>
      <c r="J35" s="194"/>
    </row>
    <row r="36" spans="2:10">
      <c r="B36" s="140" t="s">
        <v>9</v>
      </c>
      <c r="C36" s="128" t="s">
        <v>28</v>
      </c>
      <c r="D36" s="340">
        <v>0</v>
      </c>
      <c r="E36" s="240">
        <v>0</v>
      </c>
      <c r="F36" s="57"/>
      <c r="G36" s="193"/>
      <c r="H36" s="193"/>
      <c r="I36" s="187"/>
      <c r="J36" s="194"/>
    </row>
    <row r="37" spans="2:10" ht="25.5">
      <c r="B37" s="140" t="s">
        <v>29</v>
      </c>
      <c r="C37" s="128" t="s">
        <v>30</v>
      </c>
      <c r="D37" s="340">
        <v>20792.939999999999</v>
      </c>
      <c r="E37" s="240">
        <v>15551.58</v>
      </c>
      <c r="F37" s="57"/>
      <c r="G37" s="193"/>
      <c r="H37" s="193"/>
      <c r="I37" s="187"/>
      <c r="J37" s="194"/>
    </row>
    <row r="38" spans="2:10">
      <c r="B38" s="140" t="s">
        <v>31</v>
      </c>
      <c r="C38" s="128" t="s">
        <v>32</v>
      </c>
      <c r="D38" s="340">
        <v>0</v>
      </c>
      <c r="E38" s="240">
        <v>0</v>
      </c>
      <c r="F38" s="57"/>
      <c r="G38" s="193"/>
      <c r="H38" s="193"/>
      <c r="I38" s="187"/>
      <c r="J38" s="194"/>
    </row>
    <row r="39" spans="2:10">
      <c r="B39" s="141" t="s">
        <v>33</v>
      </c>
      <c r="C39" s="142" t="s">
        <v>34</v>
      </c>
      <c r="D39" s="341">
        <v>11123.77</v>
      </c>
      <c r="E39" s="242">
        <v>0</v>
      </c>
      <c r="F39" s="57"/>
      <c r="G39" s="193"/>
      <c r="H39"/>
      <c r="I39" s="187"/>
      <c r="J39" s="194"/>
    </row>
    <row r="40" spans="2:10" ht="13.5" thickBot="1">
      <c r="B40" s="181" t="s">
        <v>35</v>
      </c>
      <c r="C40" s="182" t="s">
        <v>36</v>
      </c>
      <c r="D40" s="342">
        <v>96662.42</v>
      </c>
      <c r="E40" s="244">
        <v>38344.9</v>
      </c>
      <c r="G40" s="194"/>
      <c r="H40"/>
    </row>
    <row r="41" spans="2:10" ht="13.5" thickBot="1">
      <c r="B41" s="183" t="s">
        <v>37</v>
      </c>
      <c r="C41" s="184" t="s">
        <v>38</v>
      </c>
      <c r="D41" s="343">
        <v>2489472.61</v>
      </c>
      <c r="E41" s="246">
        <f>SUM(E26,E27,E40)</f>
        <v>1843199.3299999998</v>
      </c>
      <c r="F41" s="59"/>
      <c r="G41" s="194"/>
    </row>
    <row r="42" spans="2:10">
      <c r="B42" s="185"/>
      <c r="C42" s="185"/>
      <c r="D42" s="247"/>
      <c r="E42" s="247"/>
      <c r="F42" s="59"/>
      <c r="G42" s="188"/>
    </row>
    <row r="43" spans="2:10" ht="13.5">
      <c r="B43" s="429" t="s">
        <v>60</v>
      </c>
      <c r="C43" s="409"/>
      <c r="D43" s="409"/>
      <c r="E43" s="409"/>
      <c r="G43" s="187"/>
    </row>
    <row r="44" spans="2:10" ht="14.25" thickBot="1">
      <c r="B44" s="430" t="s">
        <v>117</v>
      </c>
      <c r="C44" s="411"/>
      <c r="D44" s="411"/>
      <c r="E44" s="411"/>
      <c r="G44" s="187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350" t="s">
        <v>4</v>
      </c>
      <c r="C47" s="157" t="s">
        <v>40</v>
      </c>
      <c r="D47" s="250">
        <v>13871.500099999999</v>
      </c>
      <c r="E47" s="251">
        <v>9762.3857260000004</v>
      </c>
      <c r="G47" s="187"/>
    </row>
    <row r="48" spans="2:10">
      <c r="B48" s="349" t="s">
        <v>6</v>
      </c>
      <c r="C48" s="155" t="s">
        <v>41</v>
      </c>
      <c r="D48" s="250">
        <v>12870.812806</v>
      </c>
      <c r="E48" s="252">
        <v>9033.9622999999992</v>
      </c>
      <c r="G48" s="187"/>
    </row>
    <row r="49" spans="2:5">
      <c r="B49" s="146" t="s">
        <v>23</v>
      </c>
      <c r="C49" s="147" t="s">
        <v>109</v>
      </c>
      <c r="D49" s="253"/>
      <c r="E49" s="254"/>
    </row>
    <row r="50" spans="2:5">
      <c r="B50" s="350" t="s">
        <v>4</v>
      </c>
      <c r="C50" s="157" t="s">
        <v>40</v>
      </c>
      <c r="D50" s="250">
        <v>186.26</v>
      </c>
      <c r="E50" s="255">
        <v>199.91</v>
      </c>
    </row>
    <row r="51" spans="2:5">
      <c r="B51" s="350" t="s">
        <v>6</v>
      </c>
      <c r="C51" s="157" t="s">
        <v>110</v>
      </c>
      <c r="D51" s="250">
        <v>186.26</v>
      </c>
      <c r="E51" s="255">
        <v>198.91</v>
      </c>
    </row>
    <row r="52" spans="2:5">
      <c r="B52" s="350" t="s">
        <v>8</v>
      </c>
      <c r="C52" s="157" t="s">
        <v>111</v>
      </c>
      <c r="D52" s="250">
        <v>193.59</v>
      </c>
      <c r="E52" s="255">
        <v>204.08</v>
      </c>
    </row>
    <row r="53" spans="2:5" ht="13.5" thickBot="1">
      <c r="B53" s="355" t="s">
        <v>9</v>
      </c>
      <c r="C53" s="165" t="s">
        <v>41</v>
      </c>
      <c r="D53" s="256">
        <v>193.42</v>
      </c>
      <c r="E53" s="257">
        <v>204.03</v>
      </c>
    </row>
    <row r="54" spans="2:5">
      <c r="B54" s="150"/>
      <c r="C54" s="151"/>
      <c r="D54" s="258"/>
      <c r="E54" s="258"/>
    </row>
    <row r="55" spans="2:5" ht="13.5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34.5" thickBot="1">
      <c r="B57" s="412" t="s">
        <v>42</v>
      </c>
      <c r="C57" s="413"/>
      <c r="D57" s="290" t="s">
        <v>118</v>
      </c>
      <c r="E57" s="291" t="s">
        <v>113</v>
      </c>
    </row>
    <row r="58" spans="2:5">
      <c r="B58" s="152" t="s">
        <v>18</v>
      </c>
      <c r="C58" s="153" t="s">
        <v>43</v>
      </c>
      <c r="D58" s="261">
        <f>D64</f>
        <v>1843199.3299999998</v>
      </c>
      <c r="E58" s="262">
        <f>D58/E21</f>
        <v>1</v>
      </c>
    </row>
    <row r="59" spans="2:5" ht="25.5">
      <c r="B59" s="349" t="s">
        <v>4</v>
      </c>
      <c r="C59" s="155" t="s">
        <v>44</v>
      </c>
      <c r="D59" s="263">
        <v>0</v>
      </c>
      <c r="E59" s="264">
        <v>0</v>
      </c>
    </row>
    <row r="60" spans="2:5" ht="25.5">
      <c r="B60" s="350" t="s">
        <v>6</v>
      </c>
      <c r="C60" s="157" t="s">
        <v>45</v>
      </c>
      <c r="D60" s="265">
        <v>0</v>
      </c>
      <c r="E60" s="266">
        <v>0</v>
      </c>
    </row>
    <row r="61" spans="2:5">
      <c r="B61" s="350" t="s">
        <v>8</v>
      </c>
      <c r="C61" s="157" t="s">
        <v>46</v>
      </c>
      <c r="D61" s="265">
        <v>0</v>
      </c>
      <c r="E61" s="266">
        <v>0</v>
      </c>
    </row>
    <row r="62" spans="2:5">
      <c r="B62" s="350" t="s">
        <v>9</v>
      </c>
      <c r="C62" s="157" t="s">
        <v>47</v>
      </c>
      <c r="D62" s="265">
        <v>0</v>
      </c>
      <c r="E62" s="266">
        <v>0</v>
      </c>
    </row>
    <row r="63" spans="2:5">
      <c r="B63" s="350" t="s">
        <v>29</v>
      </c>
      <c r="C63" s="157" t="s">
        <v>48</v>
      </c>
      <c r="D63" s="265">
        <v>0</v>
      </c>
      <c r="E63" s="266">
        <v>0</v>
      </c>
    </row>
    <row r="64" spans="2:5">
      <c r="B64" s="349" t="s">
        <v>31</v>
      </c>
      <c r="C64" s="155" t="s">
        <v>49</v>
      </c>
      <c r="D64" s="263">
        <f>E21</f>
        <v>1843199.3299999998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v>0</v>
      </c>
      <c r="E73" s="275">
        <v>0</v>
      </c>
    </row>
    <row r="74" spans="2:5">
      <c r="B74" s="352" t="s">
        <v>64</v>
      </c>
      <c r="C74" s="134" t="s">
        <v>66</v>
      </c>
      <c r="D74" s="270">
        <f>D58</f>
        <v>1843199.3299999998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f>D74</f>
        <v>1843199.3299999998</v>
      </c>
      <c r="E75" s="266">
        <f>E74</f>
        <v>1</v>
      </c>
    </row>
    <row r="76" spans="2:5">
      <c r="B76" s="350" t="s">
        <v>6</v>
      </c>
      <c r="C76" s="157" t="s">
        <v>115</v>
      </c>
      <c r="D76" s="265">
        <v>0</v>
      </c>
      <c r="E76" s="266">
        <v>0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1" type="noConversion"/>
  <pageMargins left="0.6" right="0.75" top="0.56000000000000005" bottom="0.56000000000000005" header="0.5" footer="0.5"/>
  <pageSetup paperSize="9" scale="70" orientation="portrait" r:id="rId1"/>
  <headerFooter alignWithMargins="0">
    <oddHeader>&amp;C&amp;"Calibri"&amp;10&amp;K000000Confidential&amp;1#</oddHeader>
  </headerFooter>
  <customProperties>
    <customPr name="_pios_id" r:id="rId2"/>
  </customPropertie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Arkusz39"/>
  <dimension ref="B1:L81"/>
  <sheetViews>
    <sheetView zoomScale="86" zoomScaleNormal="86" workbookViewId="0">
      <selection activeCell="E26" sqref="E26"/>
    </sheetView>
  </sheetViews>
  <sheetFormatPr defaultRowHeight="12.75"/>
  <cols>
    <col min="2" max="2" width="4.42578125" bestFit="1" customWidth="1"/>
    <col min="3" max="3" width="77.7109375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9.140625" style="186" bestFit="1" customWidth="1"/>
    <col min="11" max="11" width="7.425781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H2" s="200"/>
      <c r="I2" s="200"/>
      <c r="J2" s="194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  <c r="H3" s="200"/>
      <c r="I3" s="200"/>
      <c r="J3" s="194"/>
    </row>
    <row r="4" spans="2:12" ht="15">
      <c r="B4" s="216"/>
      <c r="C4" s="216"/>
      <c r="D4" s="216"/>
      <c r="E4" s="216"/>
      <c r="J4" s="194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144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  <c r="G10" s="187"/>
    </row>
    <row r="11" spans="2:12">
      <c r="B11" s="344" t="s">
        <v>3</v>
      </c>
      <c r="C11" s="331" t="s">
        <v>105</v>
      </c>
      <c r="D11" s="280">
        <v>4710286.5599999996</v>
      </c>
      <c r="E11" s="221">
        <f>SUM(E12:E16)</f>
        <v>3793727.42</v>
      </c>
    </row>
    <row r="12" spans="2:12">
      <c r="B12" s="356" t="s">
        <v>4</v>
      </c>
      <c r="C12" s="157" t="s">
        <v>5</v>
      </c>
      <c r="D12" s="281">
        <v>4710286.5599999996</v>
      </c>
      <c r="E12" s="282">
        <v>3793727.42</v>
      </c>
    </row>
    <row r="13" spans="2:12">
      <c r="B13" s="356" t="s">
        <v>6</v>
      </c>
      <c r="C13" s="357" t="s">
        <v>7</v>
      </c>
      <c r="D13" s="281">
        <v>0</v>
      </c>
      <c r="E13" s="333">
        <v>0</v>
      </c>
    </row>
    <row r="14" spans="2:12">
      <c r="B14" s="356" t="s">
        <v>8</v>
      </c>
      <c r="C14" s="357" t="s">
        <v>10</v>
      </c>
      <c r="D14" s="281">
        <v>0</v>
      </c>
      <c r="E14" s="333">
        <v>0</v>
      </c>
      <c r="G14" s="188"/>
    </row>
    <row r="15" spans="2:12">
      <c r="B15" s="356" t="s">
        <v>102</v>
      </c>
      <c r="C15" s="357" t="s">
        <v>11</v>
      </c>
      <c r="D15" s="281">
        <v>0</v>
      </c>
      <c r="E15" s="333">
        <v>0</v>
      </c>
    </row>
    <row r="16" spans="2:12">
      <c r="B16" s="358" t="s">
        <v>103</v>
      </c>
      <c r="C16" s="359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56" t="s">
        <v>4</v>
      </c>
      <c r="C18" s="157" t="s">
        <v>11</v>
      </c>
      <c r="D18" s="283">
        <v>0</v>
      </c>
      <c r="E18" s="333">
        <v>0</v>
      </c>
    </row>
    <row r="19" spans="2:11">
      <c r="B19" s="356" t="s">
        <v>6</v>
      </c>
      <c r="C19" s="357" t="s">
        <v>104</v>
      </c>
      <c r="D19" s="281">
        <v>0</v>
      </c>
      <c r="E19" s="333">
        <v>0</v>
      </c>
    </row>
    <row r="20" spans="2:11" ht="13.5" thickBot="1">
      <c r="B20" s="360" t="s">
        <v>8</v>
      </c>
      <c r="C20" s="361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4710286.5599999996</v>
      </c>
      <c r="E21" s="246">
        <f>E11-E17</f>
        <v>3793727.42</v>
      </c>
      <c r="F21" s="59"/>
      <c r="G21" s="190"/>
      <c r="H21" s="205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>
      <c r="B23" s="429" t="s">
        <v>100</v>
      </c>
      <c r="C23" s="431"/>
      <c r="D23" s="431"/>
      <c r="E23" s="431"/>
      <c r="G23" s="187"/>
    </row>
    <row r="24" spans="2:11" ht="14.25" thickBot="1">
      <c r="B24" s="430" t="s">
        <v>101</v>
      </c>
      <c r="C24" s="432"/>
      <c r="D24" s="432"/>
      <c r="E24" s="432"/>
    </row>
    <row r="25" spans="2:11" ht="13.5" thickBot="1">
      <c r="B25" s="168"/>
      <c r="C25" s="362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179" t="s">
        <v>15</v>
      </c>
      <c r="C26" s="180" t="s">
        <v>16</v>
      </c>
      <c r="D26" s="338">
        <v>5045371.78</v>
      </c>
      <c r="E26" s="235">
        <v>3877803.16</v>
      </c>
      <c r="G26" s="194"/>
      <c r="H26" s="189"/>
    </row>
    <row r="27" spans="2:11">
      <c r="B27" s="131" t="s">
        <v>17</v>
      </c>
      <c r="C27" s="132" t="s">
        <v>107</v>
      </c>
      <c r="D27" s="339">
        <v>-521101.59</v>
      </c>
      <c r="E27" s="237">
        <v>-168957.38</v>
      </c>
      <c r="F27" s="57"/>
      <c r="G27" s="204"/>
      <c r="H27" s="193"/>
      <c r="I27" s="187"/>
      <c r="J27" s="194"/>
    </row>
    <row r="28" spans="2:11">
      <c r="B28" s="131" t="s">
        <v>18</v>
      </c>
      <c r="C28" s="132" t="s">
        <v>19</v>
      </c>
      <c r="D28" s="339">
        <v>0</v>
      </c>
      <c r="E28" s="238">
        <v>0</v>
      </c>
      <c r="F28" s="57"/>
      <c r="G28" s="193"/>
      <c r="H28" s="193"/>
      <c r="I28" s="187"/>
      <c r="J28" s="194"/>
    </row>
    <row r="29" spans="2:11">
      <c r="B29" s="363" t="s">
        <v>4</v>
      </c>
      <c r="C29" s="157" t="s">
        <v>20</v>
      </c>
      <c r="D29" s="340">
        <v>0</v>
      </c>
      <c r="E29" s="240">
        <v>0</v>
      </c>
      <c r="F29" s="57"/>
      <c r="G29" s="193"/>
      <c r="H29" s="193"/>
      <c r="I29" s="187"/>
      <c r="J29" s="194"/>
    </row>
    <row r="30" spans="2:11">
      <c r="B30" s="363" t="s">
        <v>6</v>
      </c>
      <c r="C30" s="157" t="s">
        <v>21</v>
      </c>
      <c r="D30" s="340">
        <v>0</v>
      </c>
      <c r="E30" s="240">
        <v>0</v>
      </c>
      <c r="F30" s="57"/>
      <c r="G30" s="193"/>
      <c r="H30" s="193"/>
      <c r="I30" s="187"/>
      <c r="J30" s="194"/>
    </row>
    <row r="31" spans="2:11">
      <c r="B31" s="363" t="s">
        <v>8</v>
      </c>
      <c r="C31" s="157" t="s">
        <v>22</v>
      </c>
      <c r="D31" s="340">
        <v>0</v>
      </c>
      <c r="E31" s="240">
        <v>0</v>
      </c>
      <c r="F31" s="57"/>
      <c r="G31" s="193"/>
      <c r="H31" s="193"/>
      <c r="I31" s="187"/>
      <c r="J31" s="194"/>
    </row>
    <row r="32" spans="2:11">
      <c r="B32" s="133" t="s">
        <v>23</v>
      </c>
      <c r="C32" s="134" t="s">
        <v>24</v>
      </c>
      <c r="D32" s="339">
        <v>521101.59</v>
      </c>
      <c r="E32" s="238">
        <v>168957.38</v>
      </c>
      <c r="F32" s="57"/>
      <c r="G32" s="204"/>
      <c r="H32" s="193"/>
      <c r="I32" s="187"/>
      <c r="J32" s="194"/>
    </row>
    <row r="33" spans="2:10">
      <c r="B33" s="363" t="s">
        <v>4</v>
      </c>
      <c r="C33" s="157" t="s">
        <v>25</v>
      </c>
      <c r="D33" s="340">
        <v>86484.82</v>
      </c>
      <c r="E33" s="240">
        <v>96507.07</v>
      </c>
      <c r="F33" s="57"/>
      <c r="G33" s="193"/>
      <c r="H33" s="193"/>
      <c r="I33" s="187"/>
      <c r="J33" s="194"/>
    </row>
    <row r="34" spans="2:10">
      <c r="B34" s="363" t="s">
        <v>6</v>
      </c>
      <c r="C34" s="157" t="s">
        <v>26</v>
      </c>
      <c r="D34" s="340">
        <v>312039.09999999998</v>
      </c>
      <c r="E34" s="240">
        <v>39460.6</v>
      </c>
      <c r="F34" s="57"/>
      <c r="G34" s="193"/>
      <c r="H34" s="193"/>
      <c r="I34" s="187"/>
      <c r="J34" s="194"/>
    </row>
    <row r="35" spans="2:10">
      <c r="B35" s="363" t="s">
        <v>8</v>
      </c>
      <c r="C35" s="157" t="s">
        <v>27</v>
      </c>
      <c r="D35" s="340">
        <v>67629.570000000007</v>
      </c>
      <c r="E35" s="240">
        <v>-1544.37</v>
      </c>
      <c r="F35" s="57"/>
      <c r="G35" s="193"/>
      <c r="H35" s="193"/>
      <c r="I35" s="187"/>
      <c r="J35" s="194"/>
    </row>
    <row r="36" spans="2:10">
      <c r="B36" s="363" t="s">
        <v>9</v>
      </c>
      <c r="C36" s="157" t="s">
        <v>28</v>
      </c>
      <c r="D36" s="340">
        <v>0</v>
      </c>
      <c r="E36" s="240">
        <v>0</v>
      </c>
      <c r="F36" s="57"/>
      <c r="G36" s="193"/>
      <c r="H36" s="193"/>
      <c r="I36" s="187"/>
      <c r="J36" s="194"/>
    </row>
    <row r="37" spans="2:10" ht="25.5">
      <c r="B37" s="363" t="s">
        <v>29</v>
      </c>
      <c r="C37" s="157" t="s">
        <v>30</v>
      </c>
      <c r="D37" s="340">
        <v>45888.78</v>
      </c>
      <c r="E37" s="240">
        <v>34534.07</v>
      </c>
      <c r="F37" s="57"/>
      <c r="G37" s="193"/>
      <c r="H37" s="193"/>
      <c r="I37" s="187"/>
      <c r="J37" s="194"/>
    </row>
    <row r="38" spans="2:10">
      <c r="B38" s="363" t="s">
        <v>31</v>
      </c>
      <c r="C38" s="157" t="s">
        <v>32</v>
      </c>
      <c r="D38" s="340">
        <v>0</v>
      </c>
      <c r="E38" s="240">
        <v>0</v>
      </c>
      <c r="F38" s="57"/>
      <c r="G38" s="193"/>
      <c r="H38"/>
      <c r="I38" s="187"/>
      <c r="J38" s="194"/>
    </row>
    <row r="39" spans="2:10">
      <c r="B39" s="364" t="s">
        <v>33</v>
      </c>
      <c r="C39" s="155" t="s">
        <v>34</v>
      </c>
      <c r="D39" s="341">
        <v>9059.3200000000015</v>
      </c>
      <c r="E39" s="242">
        <v>0.01</v>
      </c>
      <c r="F39" s="57"/>
      <c r="G39" s="193"/>
      <c r="H39"/>
      <c r="I39" s="187"/>
      <c r="J39" s="194"/>
    </row>
    <row r="40" spans="2:10" ht="13.5" thickBot="1">
      <c r="B40" s="181" t="s">
        <v>35</v>
      </c>
      <c r="C40" s="182" t="s">
        <v>36</v>
      </c>
      <c r="D40" s="342">
        <v>186016.37</v>
      </c>
      <c r="E40" s="244">
        <v>84881.64</v>
      </c>
      <c r="G40" s="194"/>
      <c r="H40" s="189"/>
    </row>
    <row r="41" spans="2:10" ht="13.5" thickBot="1">
      <c r="B41" s="183" t="s">
        <v>37</v>
      </c>
      <c r="C41" s="184" t="s">
        <v>38</v>
      </c>
      <c r="D41" s="343">
        <v>4710286.5600000005</v>
      </c>
      <c r="E41" s="246">
        <f>SUM(E26,E27,E40)</f>
        <v>3793727.4200000004</v>
      </c>
      <c r="F41" s="59"/>
      <c r="G41" s="194"/>
    </row>
    <row r="42" spans="2:10">
      <c r="B42" s="185"/>
      <c r="C42" s="185"/>
      <c r="D42" s="247"/>
      <c r="E42" s="247"/>
      <c r="F42" s="59"/>
      <c r="G42" s="188"/>
    </row>
    <row r="43" spans="2:10" ht="13.5">
      <c r="B43" s="429" t="s">
        <v>60</v>
      </c>
      <c r="C43" s="409"/>
      <c r="D43" s="409"/>
      <c r="E43" s="409"/>
      <c r="G43" s="187"/>
    </row>
    <row r="44" spans="2:10" ht="14.25" thickBot="1">
      <c r="B44" s="430" t="s">
        <v>117</v>
      </c>
      <c r="C44" s="411"/>
      <c r="D44" s="411"/>
      <c r="E44" s="411"/>
      <c r="G44" s="187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96"/>
      <c r="H45" s="196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350" t="s">
        <v>4</v>
      </c>
      <c r="C47" s="157" t="s">
        <v>40</v>
      </c>
      <c r="D47" s="250">
        <v>32641.339100000001</v>
      </c>
      <c r="E47" s="251">
        <v>23073.920999999998</v>
      </c>
      <c r="G47" s="187"/>
    </row>
    <row r="48" spans="2:10">
      <c r="B48" s="349" t="s">
        <v>6</v>
      </c>
      <c r="C48" s="155" t="s">
        <v>41</v>
      </c>
      <c r="D48" s="250">
        <v>29305.584296000001</v>
      </c>
      <c r="E48" s="252">
        <v>22061.685399999998</v>
      </c>
      <c r="G48" s="195"/>
    </row>
    <row r="49" spans="2:7">
      <c r="B49" s="146" t="s">
        <v>23</v>
      </c>
      <c r="C49" s="147" t="s">
        <v>109</v>
      </c>
      <c r="D49" s="253"/>
      <c r="E49" s="254"/>
    </row>
    <row r="50" spans="2:7">
      <c r="B50" s="350" t="s">
        <v>4</v>
      </c>
      <c r="C50" s="157" t="s">
        <v>40</v>
      </c>
      <c r="D50" s="250">
        <v>154.57</v>
      </c>
      <c r="E50" s="255">
        <v>168.06</v>
      </c>
    </row>
    <row r="51" spans="2:7">
      <c r="B51" s="350" t="s">
        <v>6</v>
      </c>
      <c r="C51" s="157" t="s">
        <v>110</v>
      </c>
      <c r="D51" s="250">
        <v>152.97999999999999</v>
      </c>
      <c r="E51" s="255">
        <v>162.63</v>
      </c>
    </row>
    <row r="52" spans="2:7">
      <c r="B52" s="350" t="s">
        <v>8</v>
      </c>
      <c r="C52" s="157" t="s">
        <v>111</v>
      </c>
      <c r="D52" s="250">
        <v>161.74</v>
      </c>
      <c r="E52" s="255">
        <v>172.06</v>
      </c>
    </row>
    <row r="53" spans="2:7" ht="13.5" thickBot="1">
      <c r="B53" s="355" t="s">
        <v>9</v>
      </c>
      <c r="C53" s="165" t="s">
        <v>41</v>
      </c>
      <c r="D53" s="256">
        <v>160.72999999999999</v>
      </c>
      <c r="E53" s="257">
        <v>171.96</v>
      </c>
      <c r="G53" s="199"/>
    </row>
    <row r="54" spans="2:7">
      <c r="B54" s="150"/>
      <c r="C54" s="151"/>
      <c r="D54" s="258"/>
      <c r="E54" s="258"/>
    </row>
    <row r="55" spans="2:7" ht="13.5">
      <c r="B55" s="429" t="s">
        <v>62</v>
      </c>
      <c r="C55" s="409"/>
      <c r="D55" s="409"/>
      <c r="E55" s="409"/>
    </row>
    <row r="56" spans="2:7" ht="14.25" thickBot="1">
      <c r="B56" s="430" t="s">
        <v>112</v>
      </c>
      <c r="C56" s="411"/>
      <c r="D56" s="411"/>
      <c r="E56" s="411"/>
    </row>
    <row r="57" spans="2:7" ht="23.25" thickBot="1">
      <c r="B57" s="412" t="s">
        <v>42</v>
      </c>
      <c r="C57" s="413"/>
      <c r="D57" s="290" t="s">
        <v>118</v>
      </c>
      <c r="E57" s="291" t="s">
        <v>113</v>
      </c>
    </row>
    <row r="58" spans="2:7">
      <c r="B58" s="152" t="s">
        <v>18</v>
      </c>
      <c r="C58" s="153" t="s">
        <v>43</v>
      </c>
      <c r="D58" s="261">
        <f>D64</f>
        <v>3793727.42</v>
      </c>
      <c r="E58" s="262">
        <f>D58/E21</f>
        <v>1</v>
      </c>
    </row>
    <row r="59" spans="2:7" ht="25.5">
      <c r="B59" s="349" t="s">
        <v>4</v>
      </c>
      <c r="C59" s="155" t="s">
        <v>44</v>
      </c>
      <c r="D59" s="263">
        <v>0</v>
      </c>
      <c r="E59" s="264">
        <v>0</v>
      </c>
    </row>
    <row r="60" spans="2:7" ht="25.5">
      <c r="B60" s="350" t="s">
        <v>6</v>
      </c>
      <c r="C60" s="157" t="s">
        <v>45</v>
      </c>
      <c r="D60" s="265">
        <v>0</v>
      </c>
      <c r="E60" s="266">
        <v>0</v>
      </c>
    </row>
    <row r="61" spans="2:7">
      <c r="B61" s="350" t="s">
        <v>8</v>
      </c>
      <c r="C61" s="157" t="s">
        <v>46</v>
      </c>
      <c r="D61" s="265">
        <v>0</v>
      </c>
      <c r="E61" s="266">
        <v>0</v>
      </c>
    </row>
    <row r="62" spans="2:7">
      <c r="B62" s="350" t="s">
        <v>9</v>
      </c>
      <c r="C62" s="157" t="s">
        <v>47</v>
      </c>
      <c r="D62" s="265">
        <v>0</v>
      </c>
      <c r="E62" s="266">
        <v>0</v>
      </c>
    </row>
    <row r="63" spans="2:7">
      <c r="B63" s="350" t="s">
        <v>29</v>
      </c>
      <c r="C63" s="157" t="s">
        <v>48</v>
      </c>
      <c r="D63" s="265">
        <v>0</v>
      </c>
      <c r="E63" s="266">
        <v>0</v>
      </c>
    </row>
    <row r="64" spans="2:7">
      <c r="B64" s="349" t="s">
        <v>31</v>
      </c>
      <c r="C64" s="155" t="s">
        <v>49</v>
      </c>
      <c r="D64" s="263">
        <f>E12</f>
        <v>3793727.42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f>E17</f>
        <v>0</v>
      </c>
      <c r="E73" s="275">
        <f>D73/E21</f>
        <v>0</v>
      </c>
    </row>
    <row r="74" spans="2:5">
      <c r="B74" s="352" t="s">
        <v>64</v>
      </c>
      <c r="C74" s="134" t="s">
        <v>66</v>
      </c>
      <c r="D74" s="270">
        <f>D58-D73</f>
        <v>3793727.42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f>D74</f>
        <v>3793727.42</v>
      </c>
      <c r="E75" s="266">
        <f>E74</f>
        <v>1</v>
      </c>
    </row>
    <row r="76" spans="2:5">
      <c r="B76" s="350" t="s">
        <v>6</v>
      </c>
      <c r="C76" s="157" t="s">
        <v>115</v>
      </c>
      <c r="D76" s="265">
        <v>0</v>
      </c>
      <c r="E76" s="266">
        <v>0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1" type="noConversion"/>
  <pageMargins left="0.55000000000000004" right="0.75" top="0.6" bottom="0.33" header="0.5" footer="0.5"/>
  <pageSetup paperSize="9" scale="70" orientation="portrait" r:id="rId1"/>
  <headerFooter alignWithMargins="0">
    <oddHeader>&amp;C&amp;"Calibri"&amp;10&amp;K000000Confidential&amp;1#</oddHeader>
  </headerFooter>
  <customProperties>
    <customPr name="_pios_id" r:id="rId2"/>
  </customPropertie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Arkusz44"/>
  <dimension ref="A1:L81"/>
  <sheetViews>
    <sheetView zoomScale="86" zoomScaleNormal="86" workbookViewId="0">
      <selection activeCell="E26" sqref="E26"/>
    </sheetView>
  </sheetViews>
  <sheetFormatPr defaultRowHeight="12.75"/>
  <cols>
    <col min="1" max="1" width="9.140625" style="18"/>
    <col min="2" max="2" width="4.42578125" bestFit="1" customWidth="1"/>
    <col min="3" max="3" width="77.7109375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9.140625" style="186" bestFit="1" customWidth="1"/>
    <col min="11" max="11" width="7.425781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J2" s="187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</row>
    <row r="4" spans="2:12" ht="15">
      <c r="B4" s="216"/>
      <c r="C4" s="216"/>
      <c r="D4" s="216"/>
      <c r="E4" s="216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145</v>
      </c>
      <c r="C6" s="435"/>
      <c r="D6" s="435"/>
      <c r="E6" s="435"/>
      <c r="J6" s="187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  <c r="G10" s="187"/>
    </row>
    <row r="11" spans="2:12">
      <c r="B11" s="344" t="s">
        <v>3</v>
      </c>
      <c r="C11" s="331" t="s">
        <v>105</v>
      </c>
      <c r="D11" s="280">
        <v>1006304.17</v>
      </c>
      <c r="E11" s="221">
        <f>SUM(E12:E16)</f>
        <v>1152448.1599999999</v>
      </c>
      <c r="F11" s="96"/>
    </row>
    <row r="12" spans="2:12">
      <c r="B12" s="345" t="s">
        <v>4</v>
      </c>
      <c r="C12" s="128" t="s">
        <v>5</v>
      </c>
      <c r="D12" s="281">
        <v>1006304.17</v>
      </c>
      <c r="E12" s="282">
        <v>1152448.1599999999</v>
      </c>
      <c r="F12" s="96"/>
    </row>
    <row r="13" spans="2:12">
      <c r="B13" s="345" t="s">
        <v>6</v>
      </c>
      <c r="C13" s="332" t="s">
        <v>7</v>
      </c>
      <c r="D13" s="281">
        <v>0</v>
      </c>
      <c r="E13" s="333">
        <v>0</v>
      </c>
      <c r="F13" s="96"/>
    </row>
    <row r="14" spans="2:12">
      <c r="B14" s="345" t="s">
        <v>8</v>
      </c>
      <c r="C14" s="332" t="s">
        <v>10</v>
      </c>
      <c r="D14" s="281">
        <v>0</v>
      </c>
      <c r="E14" s="333">
        <v>0</v>
      </c>
      <c r="F14" s="96"/>
      <c r="G14" s="188"/>
    </row>
    <row r="15" spans="2:12">
      <c r="B15" s="345" t="s">
        <v>102</v>
      </c>
      <c r="C15" s="332" t="s">
        <v>11</v>
      </c>
      <c r="D15" s="281">
        <v>0</v>
      </c>
      <c r="E15" s="333">
        <v>0</v>
      </c>
      <c r="F15" s="96"/>
    </row>
    <row r="16" spans="2:12">
      <c r="B16" s="346" t="s">
        <v>103</v>
      </c>
      <c r="C16" s="334" t="s">
        <v>12</v>
      </c>
      <c r="D16" s="283">
        <v>0</v>
      </c>
      <c r="E16" s="333">
        <v>0</v>
      </c>
      <c r="F16" s="96"/>
    </row>
    <row r="17" spans="2:11">
      <c r="B17" s="131" t="s">
        <v>13</v>
      </c>
      <c r="C17" s="134" t="s">
        <v>65</v>
      </c>
      <c r="D17" s="285">
        <v>0</v>
      </c>
      <c r="E17" s="335">
        <v>0</v>
      </c>
      <c r="F17" s="96"/>
    </row>
    <row r="18" spans="2:11">
      <c r="B18" s="345" t="s">
        <v>4</v>
      </c>
      <c r="C18" s="128" t="s">
        <v>11</v>
      </c>
      <c r="D18" s="283">
        <v>0</v>
      </c>
      <c r="E18" s="333">
        <v>0</v>
      </c>
      <c r="F18" s="96"/>
    </row>
    <row r="19" spans="2:11">
      <c r="B19" s="345" t="s">
        <v>6</v>
      </c>
      <c r="C19" s="332" t="s">
        <v>104</v>
      </c>
      <c r="D19" s="281">
        <v>0</v>
      </c>
      <c r="E19" s="333">
        <v>0</v>
      </c>
      <c r="F19" s="96"/>
    </row>
    <row r="20" spans="2:11" ht="13.5" thickBot="1">
      <c r="B20" s="347" t="s">
        <v>8</v>
      </c>
      <c r="C20" s="336" t="s">
        <v>14</v>
      </c>
      <c r="D20" s="287">
        <v>0</v>
      </c>
      <c r="E20" s="333">
        <v>0</v>
      </c>
      <c r="F20" s="96"/>
    </row>
    <row r="21" spans="2:11" ht="13.5" thickBot="1">
      <c r="B21" s="417" t="s">
        <v>106</v>
      </c>
      <c r="C21" s="418"/>
      <c r="D21" s="289">
        <v>1006304.17</v>
      </c>
      <c r="E21" s="246">
        <f>E11-E17</f>
        <v>1152448.1599999999</v>
      </c>
      <c r="F21" s="95"/>
      <c r="G21" s="190"/>
      <c r="H21" s="191"/>
      <c r="J21" s="192"/>
      <c r="K21" s="191"/>
    </row>
    <row r="22" spans="2:11">
      <c r="B22" s="348"/>
      <c r="C22" s="337"/>
      <c r="D22" s="232"/>
      <c r="E22" s="232"/>
      <c r="F22" s="96"/>
      <c r="G22" s="190"/>
      <c r="H22" s="210"/>
    </row>
    <row r="23" spans="2:11" ht="13.5">
      <c r="B23" s="429" t="s">
        <v>100</v>
      </c>
      <c r="C23" s="419"/>
      <c r="D23" s="419"/>
      <c r="E23" s="419"/>
      <c r="F23" s="96"/>
      <c r="G23" s="187"/>
    </row>
    <row r="24" spans="2:11" ht="14.25" thickBot="1">
      <c r="B24" s="430" t="s">
        <v>101</v>
      </c>
      <c r="C24" s="420"/>
      <c r="D24" s="420"/>
      <c r="E24" s="420"/>
      <c r="F24" s="96"/>
    </row>
    <row r="25" spans="2:11" ht="13.5" thickBot="1">
      <c r="B25" s="168"/>
      <c r="C25" s="178" t="s">
        <v>2</v>
      </c>
      <c r="D25" s="218" t="str">
        <f>'Fundusz Gwarantowany'!$D$25</f>
        <v>30-06-2025</v>
      </c>
      <c r="E25" s="219" t="str">
        <f>'Fundusz Gwarantowany'!$E$25</f>
        <v>30-06-2026</v>
      </c>
      <c r="F25" s="96"/>
    </row>
    <row r="26" spans="2:11">
      <c r="B26" s="179" t="s">
        <v>15</v>
      </c>
      <c r="C26" s="180" t="s">
        <v>16</v>
      </c>
      <c r="D26" s="338">
        <v>1021643.21</v>
      </c>
      <c r="E26" s="235">
        <v>1128572.32</v>
      </c>
      <c r="F26" s="96"/>
      <c r="G26" s="187"/>
      <c r="H26" s="189"/>
    </row>
    <row r="27" spans="2:11">
      <c r="B27" s="131" t="s">
        <v>17</v>
      </c>
      <c r="C27" s="132" t="s">
        <v>107</v>
      </c>
      <c r="D27" s="339">
        <v>14074.14</v>
      </c>
      <c r="E27" s="237">
        <v>-87173.58554</v>
      </c>
      <c r="F27" s="95"/>
      <c r="G27" s="204"/>
      <c r="H27" s="193"/>
      <c r="I27" s="187"/>
      <c r="J27" s="194"/>
    </row>
    <row r="28" spans="2:11">
      <c r="B28" s="131" t="s">
        <v>18</v>
      </c>
      <c r="C28" s="132" t="s">
        <v>19</v>
      </c>
      <c r="D28" s="339">
        <v>62616.909999999996</v>
      </c>
      <c r="E28" s="238">
        <v>59733.404460000005</v>
      </c>
      <c r="F28" s="95"/>
      <c r="G28" s="193"/>
      <c r="H28" s="193"/>
      <c r="I28" s="187"/>
      <c r="J28" s="194"/>
    </row>
    <row r="29" spans="2:11">
      <c r="B29" s="140" t="s">
        <v>4</v>
      </c>
      <c r="C29" s="128" t="s">
        <v>20</v>
      </c>
      <c r="D29" s="340">
        <v>49453.3</v>
      </c>
      <c r="E29" s="240">
        <v>43938.16</v>
      </c>
      <c r="F29" s="95"/>
      <c r="G29" s="193"/>
      <c r="H29" s="193"/>
      <c r="I29" s="187"/>
      <c r="J29" s="194"/>
    </row>
    <row r="30" spans="2:11">
      <c r="B30" s="140" t="s">
        <v>6</v>
      </c>
      <c r="C30" s="128" t="s">
        <v>21</v>
      </c>
      <c r="D30" s="340">
        <v>0</v>
      </c>
      <c r="E30" s="240">
        <v>0</v>
      </c>
      <c r="F30" s="95"/>
      <c r="G30" s="193"/>
      <c r="H30" s="193"/>
      <c r="I30" s="187"/>
      <c r="J30" s="194"/>
    </row>
    <row r="31" spans="2:11">
      <c r="B31" s="140" t="s">
        <v>8</v>
      </c>
      <c r="C31" s="128" t="s">
        <v>22</v>
      </c>
      <c r="D31" s="340">
        <v>13163.61</v>
      </c>
      <c r="E31" s="240">
        <v>15795.24446</v>
      </c>
      <c r="F31" s="95"/>
      <c r="G31" s="193"/>
      <c r="H31" s="193"/>
      <c r="I31" s="187"/>
      <c r="J31" s="194"/>
    </row>
    <row r="32" spans="2:11">
      <c r="B32" s="133" t="s">
        <v>23</v>
      </c>
      <c r="C32" s="134" t="s">
        <v>24</v>
      </c>
      <c r="D32" s="339">
        <v>48542.77</v>
      </c>
      <c r="E32" s="238">
        <v>146906.99</v>
      </c>
      <c r="F32" s="95"/>
      <c r="G32" s="204"/>
      <c r="H32" s="193"/>
      <c r="I32" s="187"/>
      <c r="J32" s="194"/>
    </row>
    <row r="33" spans="2:10">
      <c r="B33" s="140" t="s">
        <v>4</v>
      </c>
      <c r="C33" s="128" t="s">
        <v>25</v>
      </c>
      <c r="D33" s="340">
        <v>36811.660000000003</v>
      </c>
      <c r="E33" s="240">
        <v>139153.60999999999</v>
      </c>
      <c r="F33" s="95"/>
      <c r="G33" s="193"/>
      <c r="H33" s="193"/>
      <c r="I33" s="187"/>
      <c r="J33" s="194"/>
    </row>
    <row r="34" spans="2:10">
      <c r="B34" s="140" t="s">
        <v>6</v>
      </c>
      <c r="C34" s="128" t="s">
        <v>26</v>
      </c>
      <c r="D34" s="340">
        <v>0</v>
      </c>
      <c r="E34" s="240">
        <v>0</v>
      </c>
      <c r="F34" s="95"/>
      <c r="G34" s="193"/>
      <c r="H34" s="193"/>
      <c r="I34" s="187"/>
      <c r="J34" s="194"/>
    </row>
    <row r="35" spans="2:10">
      <c r="B35" s="140" t="s">
        <v>8</v>
      </c>
      <c r="C35" s="128" t="s">
        <v>27</v>
      </c>
      <c r="D35" s="340">
        <v>4551.83</v>
      </c>
      <c r="E35" s="240">
        <v>3943.41</v>
      </c>
      <c r="F35" s="95"/>
      <c r="G35" s="193"/>
      <c r="H35" s="193"/>
      <c r="I35" s="187"/>
      <c r="J35" s="194"/>
    </row>
    <row r="36" spans="2:10">
      <c r="B36" s="140" t="s">
        <v>9</v>
      </c>
      <c r="C36" s="128" t="s">
        <v>28</v>
      </c>
      <c r="D36" s="340">
        <v>0</v>
      </c>
      <c r="E36" s="240">
        <v>0</v>
      </c>
      <c r="F36" s="95"/>
      <c r="G36" s="193"/>
      <c r="H36"/>
      <c r="I36" s="187"/>
      <c r="J36" s="194"/>
    </row>
    <row r="37" spans="2:10" ht="25.5">
      <c r="B37" s="140" t="s">
        <v>29</v>
      </c>
      <c r="C37" s="128" t="s">
        <v>30</v>
      </c>
      <c r="D37" s="340">
        <v>3513.8</v>
      </c>
      <c r="E37" s="240">
        <v>3809.97</v>
      </c>
      <c r="F37" s="95"/>
      <c r="G37" s="193"/>
      <c r="H37"/>
      <c r="I37" s="187"/>
      <c r="J37" s="194"/>
    </row>
    <row r="38" spans="2:10">
      <c r="B38" s="140" t="s">
        <v>31</v>
      </c>
      <c r="C38" s="128" t="s">
        <v>32</v>
      </c>
      <c r="D38" s="340">
        <v>0</v>
      </c>
      <c r="E38" s="240">
        <v>0</v>
      </c>
      <c r="F38" s="95"/>
      <c r="G38" s="193"/>
      <c r="H38" s="193"/>
      <c r="I38" s="187"/>
      <c r="J38" s="194"/>
    </row>
    <row r="39" spans="2:10">
      <c r="B39" s="141" t="s">
        <v>33</v>
      </c>
      <c r="C39" s="142" t="s">
        <v>34</v>
      </c>
      <c r="D39" s="341">
        <v>3665.48</v>
      </c>
      <c r="E39" s="242">
        <v>0</v>
      </c>
      <c r="F39" s="95"/>
      <c r="G39" s="193"/>
      <c r="H39" s="193"/>
      <c r="I39" s="187"/>
      <c r="J39" s="194"/>
    </row>
    <row r="40" spans="2:10" ht="13.5" thickBot="1">
      <c r="B40" s="181" t="s">
        <v>35</v>
      </c>
      <c r="C40" s="182" t="s">
        <v>36</v>
      </c>
      <c r="D40" s="342">
        <v>-29413.18</v>
      </c>
      <c r="E40" s="244">
        <v>111049.43</v>
      </c>
      <c r="F40" s="96"/>
      <c r="G40" s="194"/>
      <c r="H40" s="189"/>
    </row>
    <row r="41" spans="2:10" ht="13.5" thickBot="1">
      <c r="B41" s="183" t="s">
        <v>37</v>
      </c>
      <c r="C41" s="184" t="s">
        <v>38</v>
      </c>
      <c r="D41" s="343">
        <v>1006304.1699999999</v>
      </c>
      <c r="E41" s="246">
        <f>SUM(E26,E27,E40)</f>
        <v>1152448.1644600001</v>
      </c>
      <c r="F41" s="95"/>
      <c r="G41" s="194"/>
    </row>
    <row r="42" spans="2:10">
      <c r="B42" s="185"/>
      <c r="C42" s="185"/>
      <c r="D42" s="247"/>
      <c r="E42" s="247"/>
      <c r="F42" s="59"/>
      <c r="G42" s="188"/>
    </row>
    <row r="43" spans="2:10" ht="13.5">
      <c r="B43" s="429" t="s">
        <v>60</v>
      </c>
      <c r="C43" s="409"/>
      <c r="D43" s="409"/>
      <c r="E43" s="409"/>
      <c r="G43" s="187"/>
    </row>
    <row r="44" spans="2:10" ht="14.25" thickBot="1">
      <c r="B44" s="430" t="s">
        <v>117</v>
      </c>
      <c r="C44" s="411"/>
      <c r="D44" s="411"/>
      <c r="E44" s="411"/>
      <c r="G44" s="187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66" t="s">
        <v>18</v>
      </c>
      <c r="C46" s="167" t="s">
        <v>108</v>
      </c>
      <c r="D46" s="248"/>
      <c r="E46" s="249"/>
      <c r="G46" s="196"/>
      <c r="H46" s="196"/>
    </row>
    <row r="47" spans="2:10">
      <c r="B47" s="350" t="s">
        <v>4</v>
      </c>
      <c r="C47" s="157" t="s">
        <v>40</v>
      </c>
      <c r="D47" s="250">
        <v>4966.1832000000004</v>
      </c>
      <c r="E47" s="251">
        <v>4833.079213</v>
      </c>
      <c r="G47" s="187"/>
    </row>
    <row r="48" spans="2:10">
      <c r="B48" s="349" t="s">
        <v>6</v>
      </c>
      <c r="C48" s="155" t="s">
        <v>41</v>
      </c>
      <c r="D48" s="250">
        <v>5037.8181000000004</v>
      </c>
      <c r="E48" s="252">
        <v>4457.8684999999996</v>
      </c>
      <c r="G48" s="195"/>
    </row>
    <row r="49" spans="2:5">
      <c r="B49" s="146" t="s">
        <v>23</v>
      </c>
      <c r="C49" s="147" t="s">
        <v>109</v>
      </c>
      <c r="D49" s="253"/>
      <c r="E49" s="254"/>
    </row>
    <row r="50" spans="2:5">
      <c r="B50" s="350" t="s">
        <v>4</v>
      </c>
      <c r="C50" s="157" t="s">
        <v>40</v>
      </c>
      <c r="D50" s="250">
        <v>205.72</v>
      </c>
      <c r="E50" s="255">
        <v>233.51</v>
      </c>
    </row>
    <row r="51" spans="2:5">
      <c r="B51" s="350" t="s">
        <v>6</v>
      </c>
      <c r="C51" s="157" t="s">
        <v>110</v>
      </c>
      <c r="D51" s="250">
        <v>179.33</v>
      </c>
      <c r="E51" s="255">
        <v>229.24</v>
      </c>
    </row>
    <row r="52" spans="2:5">
      <c r="B52" s="350" t="s">
        <v>8</v>
      </c>
      <c r="C52" s="157" t="s">
        <v>111</v>
      </c>
      <c r="D52" s="250">
        <v>214.28</v>
      </c>
      <c r="E52" s="255">
        <v>261.14</v>
      </c>
    </row>
    <row r="53" spans="2:5" ht="13.5" thickBot="1">
      <c r="B53" s="355" t="s">
        <v>9</v>
      </c>
      <c r="C53" s="165" t="s">
        <v>41</v>
      </c>
      <c r="D53" s="256">
        <v>199.75</v>
      </c>
      <c r="E53" s="257">
        <v>258.52</v>
      </c>
    </row>
    <row r="54" spans="2:5">
      <c r="B54" s="150"/>
      <c r="C54" s="151"/>
      <c r="D54" s="258"/>
      <c r="E54" s="258"/>
    </row>
    <row r="55" spans="2:5" ht="13.5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23.25" thickBot="1">
      <c r="B57" s="412" t="s">
        <v>42</v>
      </c>
      <c r="C57" s="413"/>
      <c r="D57" s="290" t="s">
        <v>118</v>
      </c>
      <c r="E57" s="291" t="s">
        <v>113</v>
      </c>
    </row>
    <row r="58" spans="2:5">
      <c r="B58" s="152" t="s">
        <v>18</v>
      </c>
      <c r="C58" s="153" t="s">
        <v>43</v>
      </c>
      <c r="D58" s="261">
        <f>D64</f>
        <v>1152448.1599999999</v>
      </c>
      <c r="E58" s="262">
        <f>D58/E21</f>
        <v>1</v>
      </c>
    </row>
    <row r="59" spans="2:5" ht="25.5">
      <c r="B59" s="349" t="s">
        <v>4</v>
      </c>
      <c r="C59" s="155" t="s">
        <v>44</v>
      </c>
      <c r="D59" s="263">
        <v>0</v>
      </c>
      <c r="E59" s="264">
        <v>0</v>
      </c>
    </row>
    <row r="60" spans="2:5" ht="25.5">
      <c r="B60" s="350" t="s">
        <v>6</v>
      </c>
      <c r="C60" s="157" t="s">
        <v>45</v>
      </c>
      <c r="D60" s="265">
        <v>0</v>
      </c>
      <c r="E60" s="266">
        <v>0</v>
      </c>
    </row>
    <row r="61" spans="2:5">
      <c r="B61" s="350" t="s">
        <v>8</v>
      </c>
      <c r="C61" s="157" t="s">
        <v>46</v>
      </c>
      <c r="D61" s="265">
        <v>0</v>
      </c>
      <c r="E61" s="266">
        <v>0</v>
      </c>
    </row>
    <row r="62" spans="2:5">
      <c r="B62" s="350" t="s">
        <v>9</v>
      </c>
      <c r="C62" s="157" t="s">
        <v>47</v>
      </c>
      <c r="D62" s="265">
        <v>0</v>
      </c>
      <c r="E62" s="266">
        <v>0</v>
      </c>
    </row>
    <row r="63" spans="2:5">
      <c r="B63" s="350" t="s">
        <v>29</v>
      </c>
      <c r="C63" s="157" t="s">
        <v>48</v>
      </c>
      <c r="D63" s="265">
        <v>0</v>
      </c>
      <c r="E63" s="266">
        <v>0</v>
      </c>
    </row>
    <row r="64" spans="2:5">
      <c r="B64" s="349" t="s">
        <v>31</v>
      </c>
      <c r="C64" s="155" t="s">
        <v>49</v>
      </c>
      <c r="D64" s="263">
        <f>E12</f>
        <v>1152448.1599999999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f>E17</f>
        <v>0</v>
      </c>
      <c r="E73" s="275">
        <f>D73/E21</f>
        <v>0</v>
      </c>
    </row>
    <row r="74" spans="2:5">
      <c r="B74" s="352" t="s">
        <v>64</v>
      </c>
      <c r="C74" s="134" t="s">
        <v>66</v>
      </c>
      <c r="D74" s="270">
        <f>D58-D73</f>
        <v>1152448.1599999999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f>D74</f>
        <v>1152448.1599999999</v>
      </c>
      <c r="E75" s="266">
        <f>E74</f>
        <v>1</v>
      </c>
    </row>
    <row r="76" spans="2:5">
      <c r="B76" s="350" t="s">
        <v>6</v>
      </c>
      <c r="C76" s="157" t="s">
        <v>115</v>
      </c>
      <c r="D76" s="265">
        <v>0</v>
      </c>
      <c r="E76" s="266">
        <v>0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9:E9"/>
    <mergeCell ref="B2:E2"/>
    <mergeCell ref="B3:E3"/>
    <mergeCell ref="B5:E5"/>
    <mergeCell ref="B6:E6"/>
    <mergeCell ref="B8:E8"/>
  </mergeCells>
  <pageMargins left="0.7" right="0.7" top="0.75" bottom="0.75" header="0.3" footer="0.3"/>
  <pageSetup paperSize="9" orientation="portrait" horizontalDpi="90" verticalDpi="90" r:id="rId1"/>
  <headerFooter>
    <oddHeader>&amp;C&amp;"Calibri"&amp;10&amp;K000000Confidential&amp;1#</oddHeader>
  </headerFooter>
  <customProperties>
    <customPr name="_pios_id" r:id="rId2"/>
  </customPropertie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Arkusz45"/>
  <dimension ref="A1:L81"/>
  <sheetViews>
    <sheetView zoomScale="86" zoomScaleNormal="86" workbookViewId="0">
      <selection activeCell="E26" sqref="E26"/>
    </sheetView>
  </sheetViews>
  <sheetFormatPr defaultRowHeight="12.75"/>
  <cols>
    <col min="1" max="1" width="9.140625" style="18"/>
    <col min="2" max="2" width="4.42578125" bestFit="1" customWidth="1"/>
    <col min="3" max="3" width="77.7109375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9.140625" style="186" bestFit="1" customWidth="1"/>
    <col min="11" max="11" width="7.425781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</row>
    <row r="4" spans="2:12" ht="15">
      <c r="B4" s="216"/>
      <c r="C4" s="216"/>
      <c r="D4" s="216"/>
      <c r="E4" s="216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146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344" t="s">
        <v>3</v>
      </c>
      <c r="C11" s="331" t="s">
        <v>105</v>
      </c>
      <c r="D11" s="280">
        <v>260434.96</v>
      </c>
      <c r="E11" s="221">
        <f>SUM(E12:E16)</f>
        <v>235276.05</v>
      </c>
    </row>
    <row r="12" spans="2:12">
      <c r="B12" s="356" t="s">
        <v>4</v>
      </c>
      <c r="C12" s="157" t="s">
        <v>5</v>
      </c>
      <c r="D12" s="281">
        <v>260434.96</v>
      </c>
      <c r="E12" s="282">
        <v>235276.05</v>
      </c>
    </row>
    <row r="13" spans="2:12">
      <c r="B13" s="356" t="s">
        <v>6</v>
      </c>
      <c r="C13" s="357" t="s">
        <v>7</v>
      </c>
      <c r="D13" s="281">
        <v>0</v>
      </c>
      <c r="E13" s="333">
        <v>0</v>
      </c>
    </row>
    <row r="14" spans="2:12">
      <c r="B14" s="356" t="s">
        <v>8</v>
      </c>
      <c r="C14" s="357" t="s">
        <v>10</v>
      </c>
      <c r="D14" s="281">
        <v>0</v>
      </c>
      <c r="E14" s="333">
        <v>0</v>
      </c>
      <c r="G14" s="188"/>
    </row>
    <row r="15" spans="2:12">
      <c r="B15" s="356" t="s">
        <v>102</v>
      </c>
      <c r="C15" s="357" t="s">
        <v>11</v>
      </c>
      <c r="D15" s="281">
        <v>0</v>
      </c>
      <c r="E15" s="333">
        <v>0</v>
      </c>
    </row>
    <row r="16" spans="2:12">
      <c r="B16" s="358" t="s">
        <v>103</v>
      </c>
      <c r="C16" s="359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56" t="s">
        <v>4</v>
      </c>
      <c r="C18" s="157" t="s">
        <v>11</v>
      </c>
      <c r="D18" s="283">
        <v>0</v>
      </c>
      <c r="E18" s="333">
        <v>0</v>
      </c>
    </row>
    <row r="19" spans="2:11">
      <c r="B19" s="356" t="s">
        <v>6</v>
      </c>
      <c r="C19" s="357" t="s">
        <v>104</v>
      </c>
      <c r="D19" s="281">
        <v>0</v>
      </c>
      <c r="E19" s="333">
        <v>0</v>
      </c>
    </row>
    <row r="20" spans="2:11" ht="13.5" thickBot="1">
      <c r="B20" s="360" t="s">
        <v>8</v>
      </c>
      <c r="C20" s="361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260434.96</v>
      </c>
      <c r="E21" s="246">
        <f>E11-E17</f>
        <v>235276.05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>
      <c r="B23" s="429" t="s">
        <v>100</v>
      </c>
      <c r="C23" s="431"/>
      <c r="D23" s="431"/>
      <c r="E23" s="431"/>
      <c r="G23" s="187"/>
    </row>
    <row r="24" spans="2:11" ht="14.25" thickBot="1">
      <c r="B24" s="430" t="s">
        <v>101</v>
      </c>
      <c r="C24" s="432"/>
      <c r="D24" s="432"/>
      <c r="E24" s="432"/>
    </row>
    <row r="25" spans="2:11" ht="13.5" thickBot="1">
      <c r="B25" s="168"/>
      <c r="C25" s="362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179" t="s">
        <v>15</v>
      </c>
      <c r="C26" s="180" t="s">
        <v>16</v>
      </c>
      <c r="D26" s="338">
        <v>253033.29</v>
      </c>
      <c r="E26" s="235">
        <v>258088.05</v>
      </c>
      <c r="G26" s="187"/>
    </row>
    <row r="27" spans="2:11">
      <c r="B27" s="131" t="s">
        <v>17</v>
      </c>
      <c r="C27" s="132" t="s">
        <v>107</v>
      </c>
      <c r="D27" s="339">
        <v>10519</v>
      </c>
      <c r="E27" s="237">
        <v>-32041.02</v>
      </c>
      <c r="F27" s="57"/>
      <c r="G27" s="204"/>
      <c r="H27" s="193"/>
      <c r="I27" s="187"/>
      <c r="J27" s="194"/>
    </row>
    <row r="28" spans="2:11">
      <c r="B28" s="131" t="s">
        <v>18</v>
      </c>
      <c r="C28" s="132" t="s">
        <v>19</v>
      </c>
      <c r="D28" s="339">
        <v>17942.5</v>
      </c>
      <c r="E28" s="238">
        <v>16240.38</v>
      </c>
      <c r="F28" s="57"/>
      <c r="G28" s="193"/>
      <c r="H28" s="193"/>
      <c r="I28" s="187"/>
      <c r="J28" s="194"/>
    </row>
    <row r="29" spans="2:11">
      <c r="B29" s="363" t="s">
        <v>4</v>
      </c>
      <c r="C29" s="157" t="s">
        <v>20</v>
      </c>
      <c r="D29" s="340">
        <v>17942.5</v>
      </c>
      <c r="E29" s="240">
        <v>16240.38</v>
      </c>
      <c r="F29" s="57"/>
      <c r="G29" s="193"/>
      <c r="H29" s="193"/>
      <c r="I29" s="187"/>
      <c r="J29" s="194"/>
    </row>
    <row r="30" spans="2:11">
      <c r="B30" s="363" t="s">
        <v>6</v>
      </c>
      <c r="C30" s="157" t="s">
        <v>21</v>
      </c>
      <c r="D30" s="340">
        <v>0</v>
      </c>
      <c r="E30" s="240">
        <v>0</v>
      </c>
      <c r="F30" s="57"/>
      <c r="G30" s="193"/>
      <c r="H30" s="193"/>
      <c r="I30" s="187"/>
      <c r="J30" s="194"/>
    </row>
    <row r="31" spans="2:11">
      <c r="B31" s="363" t="s">
        <v>8</v>
      </c>
      <c r="C31" s="157" t="s">
        <v>22</v>
      </c>
      <c r="D31" s="340">
        <v>0</v>
      </c>
      <c r="E31" s="240">
        <v>0</v>
      </c>
      <c r="F31" s="57"/>
      <c r="G31" s="193"/>
      <c r="H31" s="193"/>
      <c r="I31" s="187"/>
      <c r="J31" s="194"/>
    </row>
    <row r="32" spans="2:11">
      <c r="B32" s="133" t="s">
        <v>23</v>
      </c>
      <c r="C32" s="134" t="s">
        <v>24</v>
      </c>
      <c r="D32" s="339">
        <v>7423.5</v>
      </c>
      <c r="E32" s="238">
        <v>48281.4</v>
      </c>
      <c r="F32" s="57"/>
      <c r="G32" s="204"/>
      <c r="H32" s="193"/>
      <c r="I32" s="187"/>
      <c r="J32" s="194"/>
    </row>
    <row r="33" spans="2:10">
      <c r="B33" s="363" t="s">
        <v>4</v>
      </c>
      <c r="C33" s="157" t="s">
        <v>25</v>
      </c>
      <c r="D33" s="340">
        <v>4996.54</v>
      </c>
      <c r="E33" s="240">
        <v>46201.94</v>
      </c>
      <c r="F33" s="57"/>
      <c r="G33" s="193"/>
      <c r="H33" s="193"/>
      <c r="I33" s="187"/>
      <c r="J33" s="194"/>
    </row>
    <row r="34" spans="2:10">
      <c r="B34" s="363" t="s">
        <v>6</v>
      </c>
      <c r="C34" s="157" t="s">
        <v>26</v>
      </c>
      <c r="D34" s="340">
        <v>0</v>
      </c>
      <c r="E34" s="240">
        <v>0</v>
      </c>
      <c r="F34" s="57"/>
      <c r="G34" s="193"/>
      <c r="H34" s="193"/>
      <c r="I34" s="187"/>
      <c r="J34" s="194"/>
    </row>
    <row r="35" spans="2:10">
      <c r="B35" s="363" t="s">
        <v>8</v>
      </c>
      <c r="C35" s="157" t="s">
        <v>27</v>
      </c>
      <c r="D35" s="340">
        <v>1579.87</v>
      </c>
      <c r="E35" s="240">
        <v>1302.06</v>
      </c>
      <c r="F35" s="57"/>
      <c r="G35" s="193"/>
      <c r="H35" s="193"/>
      <c r="I35" s="187"/>
      <c r="J35" s="194"/>
    </row>
    <row r="36" spans="2:10">
      <c r="B36" s="363" t="s">
        <v>9</v>
      </c>
      <c r="C36" s="157" t="s">
        <v>28</v>
      </c>
      <c r="D36" s="340">
        <v>0</v>
      </c>
      <c r="E36" s="240">
        <v>0</v>
      </c>
      <c r="F36" s="57"/>
      <c r="G36" s="193"/>
      <c r="H36" s="193"/>
      <c r="I36" s="187"/>
      <c r="J36" s="194"/>
    </row>
    <row r="37" spans="2:10" ht="25.5">
      <c r="B37" s="363" t="s">
        <v>29</v>
      </c>
      <c r="C37" s="157" t="s">
        <v>30</v>
      </c>
      <c r="D37" s="340">
        <v>847.09</v>
      </c>
      <c r="E37" s="240">
        <v>777.33</v>
      </c>
      <c r="F37" s="57"/>
      <c r="G37" s="193"/>
      <c r="H37" s="193"/>
      <c r="I37" s="187"/>
      <c r="J37" s="194"/>
    </row>
    <row r="38" spans="2:10">
      <c r="B38" s="363" t="s">
        <v>31</v>
      </c>
      <c r="C38" s="157" t="s">
        <v>32</v>
      </c>
      <c r="D38" s="340">
        <v>0</v>
      </c>
      <c r="E38" s="240">
        <v>0</v>
      </c>
      <c r="F38" s="57"/>
      <c r="G38" s="193"/>
      <c r="H38" s="193"/>
      <c r="I38" s="187"/>
      <c r="J38" s="194"/>
    </row>
    <row r="39" spans="2:10">
      <c r="B39" s="364" t="s">
        <v>33</v>
      </c>
      <c r="C39" s="155" t="s">
        <v>34</v>
      </c>
      <c r="D39" s="341">
        <v>0</v>
      </c>
      <c r="E39" s="242">
        <v>7.0000000000000007E-2</v>
      </c>
      <c r="F39" s="57"/>
      <c r="G39" s="193"/>
      <c r="H39" s="193"/>
      <c r="I39" s="187"/>
      <c r="J39" s="194"/>
    </row>
    <row r="40" spans="2:10" ht="13.5" thickBot="1">
      <c r="B40" s="181" t="s">
        <v>35</v>
      </c>
      <c r="C40" s="182" t="s">
        <v>36</v>
      </c>
      <c r="D40" s="342">
        <v>-3117.33</v>
      </c>
      <c r="E40" s="244">
        <v>9229.02</v>
      </c>
      <c r="G40" s="194"/>
      <c r="H40"/>
    </row>
    <row r="41" spans="2:10" ht="13.5" thickBot="1">
      <c r="B41" s="183" t="s">
        <v>37</v>
      </c>
      <c r="C41" s="184" t="s">
        <v>38</v>
      </c>
      <c r="D41" s="343">
        <v>260434.96000000005</v>
      </c>
      <c r="E41" s="246">
        <f>SUM(E26,E27,E40)</f>
        <v>235276.05</v>
      </c>
      <c r="F41" s="59"/>
      <c r="G41" s="194"/>
      <c r="H41"/>
    </row>
    <row r="42" spans="2:10">
      <c r="B42" s="185"/>
      <c r="C42" s="185"/>
      <c r="D42" s="247"/>
      <c r="E42" s="247"/>
      <c r="F42" s="59"/>
      <c r="G42" s="188"/>
    </row>
    <row r="43" spans="2:10" ht="13.5">
      <c r="B43" s="429" t="s">
        <v>60</v>
      </c>
      <c r="C43" s="409"/>
      <c r="D43" s="409"/>
      <c r="E43" s="409"/>
      <c r="G43" s="187"/>
    </row>
    <row r="44" spans="2:10" ht="16.5" thickBot="1">
      <c r="B44" s="430" t="s">
        <v>117</v>
      </c>
      <c r="C44" s="430"/>
      <c r="D44" s="430"/>
      <c r="E44" s="430"/>
      <c r="G44" s="187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350" t="s">
        <v>4</v>
      </c>
      <c r="C47" s="157" t="s">
        <v>40</v>
      </c>
      <c r="D47" s="250">
        <v>1966.529</v>
      </c>
      <c r="E47" s="251">
        <v>1880.1489999999999</v>
      </c>
      <c r="G47" s="187"/>
    </row>
    <row r="48" spans="2:10">
      <c r="B48" s="349" t="s">
        <v>6</v>
      </c>
      <c r="C48" s="155" t="s">
        <v>41</v>
      </c>
      <c r="D48" s="250">
        <v>2049.3780000000002</v>
      </c>
      <c r="E48" s="252">
        <v>1645.7474</v>
      </c>
      <c r="G48" s="196"/>
      <c r="H48" s="196"/>
    </row>
    <row r="49" spans="2:5">
      <c r="B49" s="146" t="s">
        <v>23</v>
      </c>
      <c r="C49" s="147" t="s">
        <v>109</v>
      </c>
      <c r="D49" s="253"/>
      <c r="E49" s="254"/>
    </row>
    <row r="50" spans="2:5">
      <c r="B50" s="350" t="s">
        <v>4</v>
      </c>
      <c r="C50" s="157" t="s">
        <v>40</v>
      </c>
      <c r="D50" s="250">
        <v>128.66999999999999</v>
      </c>
      <c r="E50" s="255">
        <v>137.27000000000001</v>
      </c>
    </row>
    <row r="51" spans="2:5">
      <c r="B51" s="350" t="s">
        <v>6</v>
      </c>
      <c r="C51" s="157" t="s">
        <v>110</v>
      </c>
      <c r="D51" s="250">
        <v>122.05</v>
      </c>
      <c r="E51" s="255">
        <v>135.87</v>
      </c>
    </row>
    <row r="52" spans="2:5">
      <c r="B52" s="350" t="s">
        <v>8</v>
      </c>
      <c r="C52" s="157" t="s">
        <v>111</v>
      </c>
      <c r="D52" s="250">
        <v>131.30000000000001</v>
      </c>
      <c r="E52" s="255">
        <v>144.11000000000001</v>
      </c>
    </row>
    <row r="53" spans="2:5" ht="13.5" thickBot="1">
      <c r="B53" s="355" t="s">
        <v>9</v>
      </c>
      <c r="C53" s="165" t="s">
        <v>41</v>
      </c>
      <c r="D53" s="256">
        <v>127.08</v>
      </c>
      <c r="E53" s="257">
        <v>142.96</v>
      </c>
    </row>
    <row r="54" spans="2:5">
      <c r="B54" s="150"/>
      <c r="C54" s="151"/>
      <c r="D54" s="258"/>
      <c r="E54" s="258"/>
    </row>
    <row r="55" spans="2:5" ht="13.5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23.25" thickBot="1">
      <c r="B57" s="412" t="s">
        <v>42</v>
      </c>
      <c r="C57" s="413"/>
      <c r="D57" s="290" t="s">
        <v>118</v>
      </c>
      <c r="E57" s="291" t="s">
        <v>113</v>
      </c>
    </row>
    <row r="58" spans="2:5">
      <c r="B58" s="152" t="s">
        <v>18</v>
      </c>
      <c r="C58" s="153" t="s">
        <v>43</v>
      </c>
      <c r="D58" s="261">
        <f>D64</f>
        <v>235276.05</v>
      </c>
      <c r="E58" s="262">
        <f>D58/E21</f>
        <v>1</v>
      </c>
    </row>
    <row r="59" spans="2:5" ht="25.5">
      <c r="B59" s="349" t="s">
        <v>4</v>
      </c>
      <c r="C59" s="155" t="s">
        <v>44</v>
      </c>
      <c r="D59" s="263">
        <v>0</v>
      </c>
      <c r="E59" s="264">
        <v>0</v>
      </c>
    </row>
    <row r="60" spans="2:5" ht="25.5">
      <c r="B60" s="350" t="s">
        <v>6</v>
      </c>
      <c r="C60" s="157" t="s">
        <v>45</v>
      </c>
      <c r="D60" s="265">
        <v>0</v>
      </c>
      <c r="E60" s="266">
        <v>0</v>
      </c>
    </row>
    <row r="61" spans="2:5">
      <c r="B61" s="350" t="s">
        <v>8</v>
      </c>
      <c r="C61" s="157" t="s">
        <v>46</v>
      </c>
      <c r="D61" s="265">
        <v>0</v>
      </c>
      <c r="E61" s="266">
        <v>0</v>
      </c>
    </row>
    <row r="62" spans="2:5">
      <c r="B62" s="350" t="s">
        <v>9</v>
      </c>
      <c r="C62" s="157" t="s">
        <v>47</v>
      </c>
      <c r="D62" s="265">
        <v>0</v>
      </c>
      <c r="E62" s="266">
        <v>0</v>
      </c>
    </row>
    <row r="63" spans="2:5">
      <c r="B63" s="350" t="s">
        <v>29</v>
      </c>
      <c r="C63" s="157" t="s">
        <v>48</v>
      </c>
      <c r="D63" s="265">
        <v>0</v>
      </c>
      <c r="E63" s="266">
        <v>0</v>
      </c>
    </row>
    <row r="64" spans="2:5">
      <c r="B64" s="349" t="s">
        <v>31</v>
      </c>
      <c r="C64" s="155" t="s">
        <v>49</v>
      </c>
      <c r="D64" s="263">
        <f>E21</f>
        <v>235276.05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v>0</v>
      </c>
      <c r="E73" s="275">
        <v>0</v>
      </c>
    </row>
    <row r="74" spans="2:5">
      <c r="B74" s="352" t="s">
        <v>64</v>
      </c>
      <c r="C74" s="134" t="s">
        <v>66</v>
      </c>
      <c r="D74" s="270">
        <f>D58</f>
        <v>235276.05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f>D74</f>
        <v>235276.05</v>
      </c>
      <c r="E75" s="266">
        <f>E74</f>
        <v>1</v>
      </c>
    </row>
    <row r="76" spans="2:5">
      <c r="B76" s="350" t="s">
        <v>6</v>
      </c>
      <c r="C76" s="157" t="s">
        <v>115</v>
      </c>
      <c r="D76" s="265">
        <v>0</v>
      </c>
      <c r="E76" s="266">
        <v>0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9:E9"/>
    <mergeCell ref="B2:E2"/>
    <mergeCell ref="B3:E3"/>
    <mergeCell ref="B5:E5"/>
    <mergeCell ref="B6:E6"/>
    <mergeCell ref="B8:E8"/>
    <mergeCell ref="B56:E56"/>
    <mergeCell ref="B57:C57"/>
    <mergeCell ref="B21:C21"/>
    <mergeCell ref="B23:E23"/>
    <mergeCell ref="B24:E24"/>
    <mergeCell ref="B43:E43"/>
    <mergeCell ref="B44:E44"/>
    <mergeCell ref="B55:E55"/>
  </mergeCells>
  <pageMargins left="0.7" right="0.7" top="0.75" bottom="0.75" header="0.3" footer="0.3"/>
  <pageSetup paperSize="9" orientation="portrait" horizontalDpi="90" verticalDpi="90" r:id="rId1"/>
  <headerFooter>
    <oddHeader>&amp;C&amp;"Calibri"&amp;10&amp;K000000Confidential&amp;1#</oddHeader>
  </headerFooter>
  <customProperties>
    <customPr name="_pios_id" r:id="rId2"/>
  </customPropertie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Arkusz46"/>
  <dimension ref="A1:L81"/>
  <sheetViews>
    <sheetView zoomScale="86" zoomScaleNormal="86" workbookViewId="0">
      <selection activeCell="E26" sqref="E26"/>
    </sheetView>
  </sheetViews>
  <sheetFormatPr defaultRowHeight="12.75"/>
  <cols>
    <col min="1" max="1" width="9.140625" style="18"/>
    <col min="2" max="2" width="4.42578125" bestFit="1" customWidth="1"/>
    <col min="3" max="3" width="77.7109375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9.140625" style="186" bestFit="1" customWidth="1"/>
    <col min="11" max="11" width="7.425781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</row>
    <row r="4" spans="2:12" ht="15">
      <c r="B4" s="216"/>
      <c r="C4" s="216"/>
      <c r="D4" s="216"/>
      <c r="E4" s="216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147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344" t="s">
        <v>3</v>
      </c>
      <c r="C11" s="331" t="s">
        <v>105</v>
      </c>
      <c r="D11" s="280">
        <v>728146.22</v>
      </c>
      <c r="E11" s="221">
        <f>SUM(E12:E16)</f>
        <v>817893.96</v>
      </c>
    </row>
    <row r="12" spans="2:12">
      <c r="B12" s="356" t="s">
        <v>4</v>
      </c>
      <c r="C12" s="157" t="s">
        <v>5</v>
      </c>
      <c r="D12" s="281">
        <v>728146.22</v>
      </c>
      <c r="E12" s="282">
        <v>817893.96</v>
      </c>
    </row>
    <row r="13" spans="2:12">
      <c r="B13" s="356" t="s">
        <v>6</v>
      </c>
      <c r="C13" s="357" t="s">
        <v>7</v>
      </c>
      <c r="D13" s="281">
        <v>0</v>
      </c>
      <c r="E13" s="333">
        <v>0</v>
      </c>
    </row>
    <row r="14" spans="2:12">
      <c r="B14" s="356" t="s">
        <v>8</v>
      </c>
      <c r="C14" s="357" t="s">
        <v>10</v>
      </c>
      <c r="D14" s="281">
        <v>0</v>
      </c>
      <c r="E14" s="333">
        <v>0</v>
      </c>
      <c r="G14" s="188"/>
    </row>
    <row r="15" spans="2:12">
      <c r="B15" s="356" t="s">
        <v>102</v>
      </c>
      <c r="C15" s="357" t="s">
        <v>11</v>
      </c>
      <c r="D15" s="281">
        <v>0</v>
      </c>
      <c r="E15" s="333">
        <v>0</v>
      </c>
    </row>
    <row r="16" spans="2:12">
      <c r="B16" s="358" t="s">
        <v>103</v>
      </c>
      <c r="C16" s="359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56" t="s">
        <v>4</v>
      </c>
      <c r="C18" s="157" t="s">
        <v>11</v>
      </c>
      <c r="D18" s="283">
        <v>0</v>
      </c>
      <c r="E18" s="333">
        <v>0</v>
      </c>
    </row>
    <row r="19" spans="2:11">
      <c r="B19" s="356" t="s">
        <v>6</v>
      </c>
      <c r="C19" s="357" t="s">
        <v>104</v>
      </c>
      <c r="D19" s="281">
        <v>0</v>
      </c>
      <c r="E19" s="333">
        <v>0</v>
      </c>
    </row>
    <row r="20" spans="2:11" ht="13.5" thickBot="1">
      <c r="B20" s="360" t="s">
        <v>8</v>
      </c>
      <c r="C20" s="361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728146.22</v>
      </c>
      <c r="E21" s="246">
        <f>E11-E17</f>
        <v>817893.96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>
      <c r="B23" s="429" t="s">
        <v>100</v>
      </c>
      <c r="C23" s="431"/>
      <c r="D23" s="431"/>
      <c r="E23" s="431"/>
      <c r="G23" s="187"/>
    </row>
    <row r="24" spans="2:11" ht="14.25" thickBot="1">
      <c r="B24" s="430" t="s">
        <v>101</v>
      </c>
      <c r="C24" s="432"/>
      <c r="D24" s="432"/>
      <c r="E24" s="432"/>
    </row>
    <row r="25" spans="2:11" ht="13.5" thickBot="1">
      <c r="B25" s="168"/>
      <c r="C25" s="362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179" t="s">
        <v>15</v>
      </c>
      <c r="C26" s="180" t="s">
        <v>16</v>
      </c>
      <c r="D26" s="338">
        <v>740420.37</v>
      </c>
      <c r="E26" s="235">
        <v>797878.83</v>
      </c>
      <c r="G26" s="187"/>
    </row>
    <row r="27" spans="2:11">
      <c r="B27" s="131" t="s">
        <v>17</v>
      </c>
      <c r="C27" s="132" t="s">
        <v>107</v>
      </c>
      <c r="D27" s="339">
        <v>281.81</v>
      </c>
      <c r="E27" s="237">
        <v>-38501.58</v>
      </c>
      <c r="F27" s="57"/>
      <c r="G27" s="204"/>
      <c r="H27" s="193"/>
      <c r="I27" s="187"/>
      <c r="J27" s="194"/>
    </row>
    <row r="28" spans="2:11">
      <c r="B28" s="131" t="s">
        <v>18</v>
      </c>
      <c r="C28" s="132" t="s">
        <v>19</v>
      </c>
      <c r="D28" s="339">
        <v>27876.33</v>
      </c>
      <c r="E28" s="238">
        <v>24265.660000000003</v>
      </c>
      <c r="F28" s="57"/>
      <c r="G28" s="193"/>
      <c r="H28" s="193"/>
      <c r="I28" s="187"/>
      <c r="J28" s="194"/>
    </row>
    <row r="29" spans="2:11">
      <c r="B29" s="363" t="s">
        <v>4</v>
      </c>
      <c r="C29" s="157" t="s">
        <v>20</v>
      </c>
      <c r="D29" s="340">
        <v>27876.29</v>
      </c>
      <c r="E29" s="240">
        <v>24265.58</v>
      </c>
      <c r="F29" s="57"/>
      <c r="G29" s="193"/>
      <c r="H29" s="193"/>
      <c r="I29" s="187"/>
      <c r="J29" s="194"/>
    </row>
    <row r="30" spans="2:11">
      <c r="B30" s="363" t="s">
        <v>6</v>
      </c>
      <c r="C30" s="157" t="s">
        <v>21</v>
      </c>
      <c r="D30" s="340">
        <v>0</v>
      </c>
      <c r="E30" s="240">
        <v>0</v>
      </c>
      <c r="F30" s="57"/>
      <c r="G30" s="193"/>
      <c r="H30" s="193"/>
      <c r="I30" s="187"/>
      <c r="J30" s="194"/>
    </row>
    <row r="31" spans="2:11">
      <c r="B31" s="363" t="s">
        <v>8</v>
      </c>
      <c r="C31" s="157" t="s">
        <v>22</v>
      </c>
      <c r="D31" s="340">
        <v>0.04</v>
      </c>
      <c r="E31" s="240">
        <v>0.08</v>
      </c>
      <c r="F31" s="57"/>
      <c r="G31" s="193"/>
      <c r="H31" s="193"/>
      <c r="I31" s="187"/>
      <c r="J31" s="194"/>
    </row>
    <row r="32" spans="2:11">
      <c r="B32" s="133" t="s">
        <v>23</v>
      </c>
      <c r="C32" s="134" t="s">
        <v>24</v>
      </c>
      <c r="D32" s="339">
        <v>27594.52</v>
      </c>
      <c r="E32" s="238">
        <v>62767.24</v>
      </c>
      <c r="F32" s="57"/>
      <c r="G32" s="204"/>
      <c r="H32" s="193"/>
      <c r="I32" s="187"/>
      <c r="J32" s="194"/>
    </row>
    <row r="33" spans="2:10">
      <c r="B33" s="363" t="s">
        <v>4</v>
      </c>
      <c r="C33" s="157" t="s">
        <v>25</v>
      </c>
      <c r="D33" s="340">
        <v>22563.08</v>
      </c>
      <c r="E33" s="240">
        <v>57887.51</v>
      </c>
      <c r="F33" s="57"/>
      <c r="G33" s="193"/>
      <c r="H33" s="193"/>
      <c r="I33" s="187"/>
      <c r="J33" s="194"/>
    </row>
    <row r="34" spans="2:10">
      <c r="B34" s="363" t="s">
        <v>6</v>
      </c>
      <c r="C34" s="157" t="s">
        <v>26</v>
      </c>
      <c r="D34" s="340">
        <v>0</v>
      </c>
      <c r="E34" s="240">
        <v>0</v>
      </c>
      <c r="F34" s="57"/>
      <c r="G34" s="193"/>
      <c r="H34" s="193"/>
      <c r="I34" s="187"/>
      <c r="J34" s="194"/>
    </row>
    <row r="35" spans="2:10">
      <c r="B35" s="363" t="s">
        <v>8</v>
      </c>
      <c r="C35" s="157" t="s">
        <v>27</v>
      </c>
      <c r="D35" s="340">
        <v>2515.79</v>
      </c>
      <c r="E35" s="240">
        <v>2224.56</v>
      </c>
      <c r="F35" s="57"/>
      <c r="G35" s="193"/>
      <c r="H35" s="193"/>
      <c r="I35" s="187"/>
      <c r="J35" s="194"/>
    </row>
    <row r="36" spans="2:10">
      <c r="B36" s="363" t="s">
        <v>9</v>
      </c>
      <c r="C36" s="157" t="s">
        <v>28</v>
      </c>
      <c r="D36" s="340">
        <v>0</v>
      </c>
      <c r="E36" s="240">
        <v>0</v>
      </c>
      <c r="F36" s="57"/>
      <c r="G36" s="193"/>
      <c r="H36" s="193"/>
      <c r="I36" s="187"/>
      <c r="J36" s="194"/>
    </row>
    <row r="37" spans="2:10" ht="25.5">
      <c r="B37" s="363" t="s">
        <v>29</v>
      </c>
      <c r="C37" s="157" t="s">
        <v>30</v>
      </c>
      <c r="D37" s="340">
        <v>2515.65</v>
      </c>
      <c r="E37" s="240">
        <v>2655.17</v>
      </c>
      <c r="F37" s="57"/>
      <c r="G37" s="193"/>
      <c r="H37"/>
      <c r="I37" s="187"/>
      <c r="J37" s="194"/>
    </row>
    <row r="38" spans="2:10">
      <c r="B38" s="363" t="s">
        <v>31</v>
      </c>
      <c r="C38" s="157" t="s">
        <v>32</v>
      </c>
      <c r="D38" s="340">
        <v>0</v>
      </c>
      <c r="E38" s="240">
        <v>0</v>
      </c>
      <c r="F38" s="57"/>
      <c r="G38" s="193"/>
      <c r="H38"/>
      <c r="I38" s="187"/>
      <c r="J38" s="194"/>
    </row>
    <row r="39" spans="2:10">
      <c r="B39" s="364" t="s">
        <v>33</v>
      </c>
      <c r="C39" s="155" t="s">
        <v>34</v>
      </c>
      <c r="D39" s="341">
        <v>0</v>
      </c>
      <c r="E39" s="242">
        <v>0</v>
      </c>
      <c r="F39" s="57"/>
      <c r="G39" s="193"/>
      <c r="H39" s="193"/>
      <c r="I39" s="187"/>
      <c r="J39" s="194"/>
    </row>
    <row r="40" spans="2:10" ht="13.5" thickBot="1">
      <c r="B40" s="181" t="s">
        <v>35</v>
      </c>
      <c r="C40" s="182" t="s">
        <v>36</v>
      </c>
      <c r="D40" s="342">
        <v>-12555.96</v>
      </c>
      <c r="E40" s="244">
        <v>58516.71</v>
      </c>
      <c r="G40" s="194"/>
    </row>
    <row r="41" spans="2:10" ht="13.5" thickBot="1">
      <c r="B41" s="183" t="s">
        <v>37</v>
      </c>
      <c r="C41" s="184" t="s">
        <v>38</v>
      </c>
      <c r="D41" s="343">
        <v>728146.22000000009</v>
      </c>
      <c r="E41" s="246">
        <f>SUM(E26,E27,E40)</f>
        <v>817893.96</v>
      </c>
      <c r="F41" s="59"/>
      <c r="G41" s="194"/>
    </row>
    <row r="42" spans="2:10">
      <c r="B42" s="185"/>
      <c r="C42" s="185"/>
      <c r="D42" s="247"/>
      <c r="E42" s="247"/>
      <c r="F42" s="59"/>
      <c r="G42" s="188"/>
    </row>
    <row r="43" spans="2:10" ht="13.5">
      <c r="B43" s="429" t="s">
        <v>60</v>
      </c>
      <c r="C43" s="409"/>
      <c r="D43" s="409"/>
      <c r="E43" s="409"/>
      <c r="G43" s="187"/>
    </row>
    <row r="44" spans="2:10" ht="14.25" thickBot="1">
      <c r="B44" s="430" t="s">
        <v>117</v>
      </c>
      <c r="C44" s="411"/>
      <c r="D44" s="411"/>
      <c r="E44" s="411"/>
      <c r="G44" s="187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350" t="s">
        <v>4</v>
      </c>
      <c r="C47" s="157" t="s">
        <v>40</v>
      </c>
      <c r="D47" s="250">
        <v>4453.3885</v>
      </c>
      <c r="E47" s="251">
        <v>4330.6493</v>
      </c>
      <c r="G47" s="187"/>
      <c r="H47" s="196"/>
    </row>
    <row r="48" spans="2:10">
      <c r="B48" s="349" t="s">
        <v>6</v>
      </c>
      <c r="C48" s="155" t="s">
        <v>41</v>
      </c>
      <c r="D48" s="250">
        <v>4456.7646999999997</v>
      </c>
      <c r="E48" s="252">
        <v>4122.2416000000003</v>
      </c>
      <c r="G48" s="187"/>
    </row>
    <row r="49" spans="2:5">
      <c r="B49" s="146" t="s">
        <v>23</v>
      </c>
      <c r="C49" s="147" t="s">
        <v>109</v>
      </c>
      <c r="D49" s="253"/>
      <c r="E49" s="254"/>
    </row>
    <row r="50" spans="2:5">
      <c r="B50" s="350" t="s">
        <v>4</v>
      </c>
      <c r="C50" s="157" t="s">
        <v>40</v>
      </c>
      <c r="D50" s="250">
        <v>166.26</v>
      </c>
      <c r="E50" s="255">
        <v>184.24</v>
      </c>
    </row>
    <row r="51" spans="2:5">
      <c r="B51" s="350" t="s">
        <v>6</v>
      </c>
      <c r="C51" s="157" t="s">
        <v>110</v>
      </c>
      <c r="D51" s="250">
        <v>151.4</v>
      </c>
      <c r="E51" s="255">
        <v>181.62</v>
      </c>
    </row>
    <row r="52" spans="2:5">
      <c r="B52" s="350" t="s">
        <v>8</v>
      </c>
      <c r="C52" s="157" t="s">
        <v>111</v>
      </c>
      <c r="D52" s="250">
        <v>171.16</v>
      </c>
      <c r="E52" s="255">
        <v>199.95000000000002</v>
      </c>
    </row>
    <row r="53" spans="2:5" ht="13.5" thickBot="1">
      <c r="B53" s="355" t="s">
        <v>9</v>
      </c>
      <c r="C53" s="165" t="s">
        <v>41</v>
      </c>
      <c r="D53" s="256">
        <v>163.38</v>
      </c>
      <c r="E53" s="257">
        <v>198.41</v>
      </c>
    </row>
    <row r="54" spans="2:5">
      <c r="B54" s="150"/>
      <c r="C54" s="151"/>
      <c r="D54" s="258"/>
      <c r="E54" s="258"/>
    </row>
    <row r="55" spans="2:5" ht="13.5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23.25" thickBot="1">
      <c r="B57" s="412" t="s">
        <v>42</v>
      </c>
      <c r="C57" s="413"/>
      <c r="D57" s="290" t="s">
        <v>118</v>
      </c>
      <c r="E57" s="291" t="s">
        <v>113</v>
      </c>
    </row>
    <row r="58" spans="2:5">
      <c r="B58" s="152" t="s">
        <v>18</v>
      </c>
      <c r="C58" s="153" t="s">
        <v>43</v>
      </c>
      <c r="D58" s="261">
        <f>D64</f>
        <v>817893.96</v>
      </c>
      <c r="E58" s="262">
        <f>D58/E21</f>
        <v>1</v>
      </c>
    </row>
    <row r="59" spans="2:5" ht="25.5">
      <c r="B59" s="349" t="s">
        <v>4</v>
      </c>
      <c r="C59" s="155" t="s">
        <v>44</v>
      </c>
      <c r="D59" s="263">
        <v>0</v>
      </c>
      <c r="E59" s="264">
        <v>0</v>
      </c>
    </row>
    <row r="60" spans="2:5" ht="25.5">
      <c r="B60" s="350" t="s">
        <v>6</v>
      </c>
      <c r="C60" s="157" t="s">
        <v>45</v>
      </c>
      <c r="D60" s="265">
        <v>0</v>
      </c>
      <c r="E60" s="266">
        <v>0</v>
      </c>
    </row>
    <row r="61" spans="2:5">
      <c r="B61" s="350" t="s">
        <v>8</v>
      </c>
      <c r="C61" s="157" t="s">
        <v>46</v>
      </c>
      <c r="D61" s="265">
        <v>0</v>
      </c>
      <c r="E61" s="266">
        <v>0</v>
      </c>
    </row>
    <row r="62" spans="2:5">
      <c r="B62" s="350" t="s">
        <v>9</v>
      </c>
      <c r="C62" s="157" t="s">
        <v>47</v>
      </c>
      <c r="D62" s="265">
        <v>0</v>
      </c>
      <c r="E62" s="266">
        <v>0</v>
      </c>
    </row>
    <row r="63" spans="2:5">
      <c r="B63" s="350" t="s">
        <v>29</v>
      </c>
      <c r="C63" s="157" t="s">
        <v>48</v>
      </c>
      <c r="D63" s="265">
        <v>0</v>
      </c>
      <c r="E63" s="266">
        <v>0</v>
      </c>
    </row>
    <row r="64" spans="2:5">
      <c r="B64" s="349" t="s">
        <v>31</v>
      </c>
      <c r="C64" s="155" t="s">
        <v>49</v>
      </c>
      <c r="D64" s="263">
        <f>E21</f>
        <v>817893.96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v>0</v>
      </c>
      <c r="E73" s="275">
        <v>0</v>
      </c>
    </row>
    <row r="74" spans="2:5">
      <c r="B74" s="352" t="s">
        <v>64</v>
      </c>
      <c r="C74" s="134" t="s">
        <v>66</v>
      </c>
      <c r="D74" s="270">
        <f>D58</f>
        <v>817893.96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f>D74</f>
        <v>817893.96</v>
      </c>
      <c r="E75" s="266">
        <f>E74</f>
        <v>1</v>
      </c>
    </row>
    <row r="76" spans="2:5">
      <c r="B76" s="350" t="s">
        <v>6</v>
      </c>
      <c r="C76" s="157" t="s">
        <v>115</v>
      </c>
      <c r="D76" s="265">
        <v>0</v>
      </c>
      <c r="E76" s="266">
        <v>0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9:E9"/>
    <mergeCell ref="B2:E2"/>
    <mergeCell ref="B3:E3"/>
    <mergeCell ref="B5:E5"/>
    <mergeCell ref="B6:E6"/>
    <mergeCell ref="B8:E8"/>
    <mergeCell ref="B56:E56"/>
    <mergeCell ref="B57:C57"/>
    <mergeCell ref="B21:C21"/>
    <mergeCell ref="B23:E23"/>
    <mergeCell ref="B24:E24"/>
    <mergeCell ref="B43:E43"/>
    <mergeCell ref="B44:E44"/>
    <mergeCell ref="B55:E55"/>
  </mergeCells>
  <pageMargins left="0.7" right="0.7" top="0.75" bottom="0.75" header="0.3" footer="0.3"/>
  <pageSetup paperSize="9" orientation="portrait" r:id="rId1"/>
  <headerFooter>
    <oddHeader>&amp;C&amp;"Calibri"&amp;10&amp;K000000Confidential&amp;1#</oddHeader>
  </headerFooter>
  <customProperties>
    <customPr name="_pios_id" r:id="rId2"/>
  </customPropertie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Arkusz53"/>
  <dimension ref="A1:L81"/>
  <sheetViews>
    <sheetView zoomScale="86" zoomScaleNormal="86" workbookViewId="0">
      <selection activeCell="E26" sqref="E26"/>
    </sheetView>
  </sheetViews>
  <sheetFormatPr defaultRowHeight="12.75"/>
  <cols>
    <col min="1" max="1" width="9.140625" style="18"/>
    <col min="2" max="2" width="4.42578125" bestFit="1" customWidth="1"/>
    <col min="3" max="3" width="77.7109375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9.140625" style="186" bestFit="1" customWidth="1"/>
    <col min="11" max="11" width="7.425781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H2" s="200"/>
      <c r="I2" s="200"/>
      <c r="J2" s="194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  <c r="H3" s="200"/>
      <c r="I3" s="200"/>
      <c r="J3" s="194"/>
    </row>
    <row r="4" spans="2:12" ht="15">
      <c r="B4" s="216"/>
      <c r="C4" s="216"/>
      <c r="D4" s="216"/>
      <c r="E4" s="216"/>
      <c r="J4" s="194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201</v>
      </c>
      <c r="C6" s="435"/>
      <c r="D6" s="435"/>
      <c r="E6" s="435"/>
      <c r="F6" s="212"/>
    </row>
    <row r="7" spans="2:12" ht="14.25">
      <c r="B7" s="217"/>
      <c r="C7" s="217"/>
      <c r="D7" s="217"/>
      <c r="E7" s="217"/>
      <c r="G7" s="213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344" t="s">
        <v>3</v>
      </c>
      <c r="C11" s="331" t="s">
        <v>105</v>
      </c>
      <c r="D11" s="280">
        <v>286810.3</v>
      </c>
      <c r="E11" s="221">
        <f>SUM(E12:E16)</f>
        <v>336483.86</v>
      </c>
    </row>
    <row r="12" spans="2:12">
      <c r="B12" s="345" t="s">
        <v>4</v>
      </c>
      <c r="C12" s="128" t="s">
        <v>5</v>
      </c>
      <c r="D12" s="281">
        <v>286810.3</v>
      </c>
      <c r="E12" s="282">
        <v>336483.86</v>
      </c>
    </row>
    <row r="13" spans="2:12">
      <c r="B13" s="345" t="s">
        <v>6</v>
      </c>
      <c r="C13" s="332" t="s">
        <v>7</v>
      </c>
      <c r="D13" s="281">
        <v>0</v>
      </c>
      <c r="E13" s="333">
        <v>0</v>
      </c>
    </row>
    <row r="14" spans="2:12">
      <c r="B14" s="345" t="s">
        <v>8</v>
      </c>
      <c r="C14" s="332" t="s">
        <v>10</v>
      </c>
      <c r="D14" s="281">
        <v>0</v>
      </c>
      <c r="E14" s="333">
        <v>0</v>
      </c>
      <c r="G14" s="188"/>
    </row>
    <row r="15" spans="2:12">
      <c r="B15" s="345" t="s">
        <v>102</v>
      </c>
      <c r="C15" s="332" t="s">
        <v>11</v>
      </c>
      <c r="D15" s="281">
        <v>0</v>
      </c>
      <c r="E15" s="333">
        <v>0</v>
      </c>
    </row>
    <row r="16" spans="2:12">
      <c r="B16" s="346" t="s">
        <v>103</v>
      </c>
      <c r="C16" s="334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45" t="s">
        <v>4</v>
      </c>
      <c r="C18" s="128" t="s">
        <v>11</v>
      </c>
      <c r="D18" s="283">
        <v>0</v>
      </c>
      <c r="E18" s="333">
        <v>0</v>
      </c>
    </row>
    <row r="19" spans="2:11">
      <c r="B19" s="345" t="s">
        <v>6</v>
      </c>
      <c r="C19" s="332" t="s">
        <v>104</v>
      </c>
      <c r="D19" s="281">
        <v>0</v>
      </c>
      <c r="E19" s="333">
        <v>0</v>
      </c>
    </row>
    <row r="20" spans="2:11" ht="13.5" thickBot="1">
      <c r="B20" s="347" t="s">
        <v>8</v>
      </c>
      <c r="C20" s="336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286810.3</v>
      </c>
      <c r="E21" s="246">
        <f>E11-E17</f>
        <v>336483.86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>
      <c r="B23" s="429" t="s">
        <v>100</v>
      </c>
      <c r="C23" s="419"/>
      <c r="D23" s="419"/>
      <c r="E23" s="419"/>
      <c r="G23" s="187"/>
    </row>
    <row r="24" spans="2:11" ht="14.25" thickBot="1">
      <c r="B24" s="430" t="s">
        <v>101</v>
      </c>
      <c r="C24" s="420"/>
      <c r="D24" s="420"/>
      <c r="E24" s="420"/>
    </row>
    <row r="25" spans="2:11" ht="13.5" thickBot="1">
      <c r="B25" s="168"/>
      <c r="C25" s="178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179" t="s">
        <v>15</v>
      </c>
      <c r="C26" s="180" t="s">
        <v>16</v>
      </c>
      <c r="D26" s="338">
        <v>266638.96000000002</v>
      </c>
      <c r="E26" s="235">
        <v>306692.81</v>
      </c>
      <c r="G26" s="194"/>
    </row>
    <row r="27" spans="2:11">
      <c r="B27" s="131" t="s">
        <v>17</v>
      </c>
      <c r="C27" s="132" t="s">
        <v>107</v>
      </c>
      <c r="D27" s="339">
        <v>-2302.2600000000002</v>
      </c>
      <c r="E27" s="237">
        <v>0</v>
      </c>
      <c r="F27" s="57"/>
      <c r="G27" s="194"/>
      <c r="H27" s="193"/>
      <c r="I27" s="187"/>
      <c r="J27" s="194"/>
    </row>
    <row r="28" spans="2:11">
      <c r="B28" s="131" t="s">
        <v>18</v>
      </c>
      <c r="C28" s="132" t="s">
        <v>19</v>
      </c>
      <c r="D28" s="339">
        <v>0.02</v>
      </c>
      <c r="E28" s="238">
        <v>0</v>
      </c>
      <c r="F28" s="57"/>
      <c r="G28" s="187"/>
      <c r="H28" s="193"/>
      <c r="I28" s="187"/>
      <c r="J28" s="194"/>
    </row>
    <row r="29" spans="2:11">
      <c r="B29" s="140" t="s">
        <v>4</v>
      </c>
      <c r="C29" s="128" t="s">
        <v>20</v>
      </c>
      <c r="D29" s="340">
        <v>0</v>
      </c>
      <c r="E29" s="240">
        <v>0</v>
      </c>
      <c r="F29" s="57"/>
      <c r="G29" s="187"/>
      <c r="H29" s="193"/>
      <c r="I29" s="187"/>
      <c r="J29" s="194"/>
    </row>
    <row r="30" spans="2:11">
      <c r="B30" s="140" t="s">
        <v>6</v>
      </c>
      <c r="C30" s="128" t="s">
        <v>21</v>
      </c>
      <c r="D30" s="340">
        <v>0</v>
      </c>
      <c r="E30" s="240">
        <v>0</v>
      </c>
      <c r="F30" s="57"/>
      <c r="G30" s="187"/>
      <c r="H30" s="193"/>
      <c r="I30" s="187"/>
      <c r="J30" s="194"/>
    </row>
    <row r="31" spans="2:11">
      <c r="B31" s="140" t="s">
        <v>8</v>
      </c>
      <c r="C31" s="128" t="s">
        <v>22</v>
      </c>
      <c r="D31" s="340">
        <v>0.02</v>
      </c>
      <c r="E31" s="240">
        <v>0</v>
      </c>
      <c r="F31" s="57"/>
      <c r="G31" s="187"/>
      <c r="H31" s="193"/>
      <c r="I31" s="187"/>
      <c r="J31" s="194"/>
    </row>
    <row r="32" spans="2:11">
      <c r="B32" s="133" t="s">
        <v>23</v>
      </c>
      <c r="C32" s="134" t="s">
        <v>24</v>
      </c>
      <c r="D32" s="339">
        <v>2302.2800000000002</v>
      </c>
      <c r="E32" s="238">
        <v>0</v>
      </c>
      <c r="F32" s="57"/>
      <c r="G32" s="194"/>
      <c r="H32" s="193"/>
      <c r="I32" s="187"/>
      <c r="J32" s="194"/>
    </row>
    <row r="33" spans="2:10">
      <c r="B33" s="140" t="s">
        <v>4</v>
      </c>
      <c r="C33" s="128" t="s">
        <v>25</v>
      </c>
      <c r="D33" s="340">
        <v>0</v>
      </c>
      <c r="E33" s="240">
        <v>0</v>
      </c>
      <c r="F33" s="57"/>
      <c r="G33" s="187"/>
      <c r="H33"/>
      <c r="I33" s="187"/>
      <c r="J33" s="194"/>
    </row>
    <row r="34" spans="2:10">
      <c r="B34" s="140" t="s">
        <v>6</v>
      </c>
      <c r="C34" s="128" t="s">
        <v>26</v>
      </c>
      <c r="D34" s="340">
        <v>0</v>
      </c>
      <c r="E34" s="240">
        <v>0</v>
      </c>
      <c r="F34" s="57"/>
      <c r="G34" s="187"/>
      <c r="H34"/>
      <c r="I34" s="187"/>
      <c r="J34" s="194"/>
    </row>
    <row r="35" spans="2:10">
      <c r="B35" s="140" t="s">
        <v>8</v>
      </c>
      <c r="C35" s="128" t="s">
        <v>27</v>
      </c>
      <c r="D35" s="340">
        <v>81.39</v>
      </c>
      <c r="E35" s="240">
        <v>0</v>
      </c>
      <c r="F35" s="57"/>
      <c r="G35" s="187"/>
      <c r="H35" s="193"/>
      <c r="I35" s="187"/>
      <c r="J35" s="194"/>
    </row>
    <row r="36" spans="2:10">
      <c r="B36" s="140" t="s">
        <v>9</v>
      </c>
      <c r="C36" s="128" t="s">
        <v>28</v>
      </c>
      <c r="D36" s="340">
        <v>0</v>
      </c>
      <c r="E36" s="240">
        <v>0</v>
      </c>
      <c r="F36" s="57"/>
      <c r="G36" s="187"/>
      <c r="H36" s="193"/>
      <c r="I36" s="187"/>
      <c r="J36" s="194"/>
    </row>
    <row r="37" spans="2:10" ht="25.5">
      <c r="B37" s="140" t="s">
        <v>29</v>
      </c>
      <c r="C37" s="128" t="s">
        <v>30</v>
      </c>
      <c r="D37" s="340">
        <v>2220.89</v>
      </c>
      <c r="E37" s="240">
        <v>0</v>
      </c>
      <c r="F37" s="57"/>
      <c r="G37" s="187"/>
      <c r="H37" s="193"/>
      <c r="I37" s="187"/>
      <c r="J37" s="194"/>
    </row>
    <row r="38" spans="2:10">
      <c r="B38" s="140" t="s">
        <v>31</v>
      </c>
      <c r="C38" s="128" t="s">
        <v>32</v>
      </c>
      <c r="D38" s="340">
        <v>0</v>
      </c>
      <c r="E38" s="240">
        <v>0</v>
      </c>
      <c r="F38" s="57"/>
      <c r="G38" s="187"/>
      <c r="H38" s="193"/>
      <c r="I38" s="187"/>
      <c r="J38" s="194"/>
    </row>
    <row r="39" spans="2:10">
      <c r="B39" s="141" t="s">
        <v>33</v>
      </c>
      <c r="C39" s="142" t="s">
        <v>34</v>
      </c>
      <c r="D39" s="341">
        <v>0</v>
      </c>
      <c r="E39" s="242">
        <v>0</v>
      </c>
      <c r="F39" s="57"/>
      <c r="G39" s="187"/>
      <c r="H39" s="193"/>
      <c r="I39" s="187"/>
      <c r="J39" s="194"/>
    </row>
    <row r="40" spans="2:10" ht="13.5" thickBot="1">
      <c r="B40" s="181" t="s">
        <v>35</v>
      </c>
      <c r="C40" s="182" t="s">
        <v>36</v>
      </c>
      <c r="D40" s="342">
        <v>22473.599999999999</v>
      </c>
      <c r="E40" s="244">
        <v>29791.05</v>
      </c>
      <c r="G40" s="194"/>
    </row>
    <row r="41" spans="2:10" ht="13.5" thickBot="1">
      <c r="B41" s="183" t="s">
        <v>37</v>
      </c>
      <c r="C41" s="184" t="s">
        <v>38</v>
      </c>
      <c r="D41" s="343">
        <v>286810.3</v>
      </c>
      <c r="E41" s="246">
        <f>SUM(E26,E27,E40)</f>
        <v>336483.86</v>
      </c>
      <c r="F41" s="59"/>
      <c r="G41" s="194"/>
    </row>
    <row r="42" spans="2:10">
      <c r="B42" s="185"/>
      <c r="C42" s="185"/>
      <c r="D42" s="247"/>
      <c r="E42" s="247"/>
      <c r="F42" s="59"/>
      <c r="G42" s="188"/>
    </row>
    <row r="43" spans="2:10" ht="13.5">
      <c r="B43" s="429" t="s">
        <v>60</v>
      </c>
      <c r="C43" s="421"/>
      <c r="D43" s="421"/>
      <c r="E43" s="421"/>
      <c r="G43" s="187"/>
    </row>
    <row r="44" spans="2:10" ht="14.25" thickBot="1">
      <c r="B44" s="430" t="s">
        <v>117</v>
      </c>
      <c r="C44" s="422"/>
      <c r="D44" s="422"/>
      <c r="E44" s="422"/>
      <c r="G44" s="187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144" t="s">
        <v>4</v>
      </c>
      <c r="C47" s="128" t="s">
        <v>40</v>
      </c>
      <c r="D47" s="250">
        <v>17484.522000000001</v>
      </c>
      <c r="E47" s="251">
        <v>17220.258999999998</v>
      </c>
      <c r="G47" s="187"/>
    </row>
    <row r="48" spans="2:10">
      <c r="B48" s="145" t="s">
        <v>6</v>
      </c>
      <c r="C48" s="142" t="s">
        <v>41</v>
      </c>
      <c r="D48" s="250">
        <v>17340.404999999999</v>
      </c>
      <c r="E48" s="252">
        <v>17220.258999999998</v>
      </c>
      <c r="G48" s="187"/>
    </row>
    <row r="49" spans="2:5">
      <c r="B49" s="146" t="s">
        <v>23</v>
      </c>
      <c r="C49" s="147" t="s">
        <v>109</v>
      </c>
      <c r="D49" s="253"/>
      <c r="E49" s="254"/>
    </row>
    <row r="50" spans="2:5">
      <c r="B50" s="144" t="s">
        <v>4</v>
      </c>
      <c r="C50" s="128" t="s">
        <v>40</v>
      </c>
      <c r="D50" s="250">
        <v>15.25</v>
      </c>
      <c r="E50" s="255">
        <v>17.809999999999999</v>
      </c>
    </row>
    <row r="51" spans="2:5">
      <c r="B51" s="144" t="s">
        <v>6</v>
      </c>
      <c r="C51" s="128" t="s">
        <v>110</v>
      </c>
      <c r="D51" s="250">
        <v>13.88</v>
      </c>
      <c r="E51" s="255">
        <v>17.190000000000001</v>
      </c>
    </row>
    <row r="52" spans="2:5">
      <c r="B52" s="144" t="s">
        <v>8</v>
      </c>
      <c r="C52" s="128" t="s">
        <v>111</v>
      </c>
      <c r="D52" s="250">
        <v>16.84</v>
      </c>
      <c r="E52" s="255">
        <v>19.61</v>
      </c>
    </row>
    <row r="53" spans="2:5" ht="13.5" thickBot="1">
      <c r="B53" s="148" t="s">
        <v>9</v>
      </c>
      <c r="C53" s="149" t="s">
        <v>41</v>
      </c>
      <c r="D53" s="256">
        <v>16.54</v>
      </c>
      <c r="E53" s="257">
        <v>19.54</v>
      </c>
    </row>
    <row r="54" spans="2:5">
      <c r="B54" s="150"/>
      <c r="C54" s="151"/>
      <c r="D54" s="258"/>
      <c r="E54" s="258"/>
    </row>
    <row r="55" spans="2:5" ht="13.5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23.25" thickBot="1">
      <c r="B57" s="412" t="s">
        <v>42</v>
      </c>
      <c r="C57" s="413"/>
      <c r="D57" s="290" t="s">
        <v>118</v>
      </c>
      <c r="E57" s="291" t="s">
        <v>113</v>
      </c>
    </row>
    <row r="58" spans="2:5">
      <c r="B58" s="152" t="s">
        <v>18</v>
      </c>
      <c r="C58" s="153" t="s">
        <v>43</v>
      </c>
      <c r="D58" s="261">
        <f>D64</f>
        <v>336483.86</v>
      </c>
      <c r="E58" s="262">
        <f>D58/E21</f>
        <v>1</v>
      </c>
    </row>
    <row r="59" spans="2:5" ht="25.5">
      <c r="B59" s="349" t="s">
        <v>4</v>
      </c>
      <c r="C59" s="155" t="s">
        <v>44</v>
      </c>
      <c r="D59" s="263">
        <v>0</v>
      </c>
      <c r="E59" s="264">
        <v>0</v>
      </c>
    </row>
    <row r="60" spans="2:5" ht="25.5">
      <c r="B60" s="350" t="s">
        <v>6</v>
      </c>
      <c r="C60" s="157" t="s">
        <v>45</v>
      </c>
      <c r="D60" s="265">
        <v>0</v>
      </c>
      <c r="E60" s="266">
        <v>0</v>
      </c>
    </row>
    <row r="61" spans="2:5">
      <c r="B61" s="350" t="s">
        <v>8</v>
      </c>
      <c r="C61" s="157" t="s">
        <v>46</v>
      </c>
      <c r="D61" s="265">
        <v>0</v>
      </c>
      <c r="E61" s="266">
        <v>0</v>
      </c>
    </row>
    <row r="62" spans="2:5">
      <c r="B62" s="350" t="s">
        <v>9</v>
      </c>
      <c r="C62" s="157" t="s">
        <v>47</v>
      </c>
      <c r="D62" s="265">
        <v>0</v>
      </c>
      <c r="E62" s="266">
        <v>0</v>
      </c>
    </row>
    <row r="63" spans="2:5">
      <c r="B63" s="350" t="s">
        <v>29</v>
      </c>
      <c r="C63" s="157" t="s">
        <v>48</v>
      </c>
      <c r="D63" s="265">
        <v>0</v>
      </c>
      <c r="E63" s="266">
        <v>0</v>
      </c>
    </row>
    <row r="64" spans="2:5">
      <c r="B64" s="349" t="s">
        <v>31</v>
      </c>
      <c r="C64" s="155" t="s">
        <v>49</v>
      </c>
      <c r="D64" s="263">
        <f>E21</f>
        <v>336483.86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v>0</v>
      </c>
      <c r="E73" s="275">
        <v>0</v>
      </c>
    </row>
    <row r="74" spans="2:5">
      <c r="B74" s="352" t="s">
        <v>64</v>
      </c>
      <c r="C74" s="134" t="s">
        <v>66</v>
      </c>
      <c r="D74" s="270">
        <f>D58</f>
        <v>336483.86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v>0</v>
      </c>
      <c r="E75" s="266">
        <v>0</v>
      </c>
    </row>
    <row r="76" spans="2:5">
      <c r="B76" s="350" t="s">
        <v>6</v>
      </c>
      <c r="C76" s="157" t="s">
        <v>115</v>
      </c>
      <c r="D76" s="265">
        <f>D74</f>
        <v>336483.86</v>
      </c>
      <c r="E76" s="266">
        <f>E74</f>
        <v>1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&amp;C&amp;"Calibri"&amp;10&amp;K000000Confidential&amp;1#</oddHeader>
  </headerFooter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I81"/>
  <sheetViews>
    <sheetView zoomScale="75" zoomScaleNormal="75" workbookViewId="0">
      <selection activeCell="E26" sqref="E26"/>
    </sheetView>
  </sheetViews>
  <sheetFormatPr defaultRowHeight="12.75"/>
  <cols>
    <col min="1" max="1" width="9.140625" style="18"/>
    <col min="2" max="2" width="4.140625" style="18" bestFit="1" customWidth="1"/>
    <col min="3" max="3" width="77.7109375" style="18" customWidth="1"/>
    <col min="4" max="4" width="17" style="96" bestFit="1" customWidth="1"/>
    <col min="5" max="5" width="16.42578125" style="96" bestFit="1" customWidth="1"/>
    <col min="6" max="6" width="7.42578125" customWidth="1"/>
    <col min="7" max="7" width="12.42578125" bestFit="1" customWidth="1"/>
    <col min="9" max="9" width="12.42578125" bestFit="1" customWidth="1"/>
  </cols>
  <sheetData>
    <row r="1" spans="2:7">
      <c r="B1" s="1"/>
      <c r="C1" s="1"/>
      <c r="D1" s="215"/>
      <c r="E1" s="215"/>
    </row>
    <row r="2" spans="2:7" ht="15.75">
      <c r="B2" s="414" t="s">
        <v>0</v>
      </c>
      <c r="C2" s="414"/>
      <c r="D2" s="414"/>
      <c r="E2" s="414"/>
      <c r="G2" s="57"/>
    </row>
    <row r="3" spans="2:7" ht="15.75">
      <c r="B3" s="414" t="str">
        <f>'Fundusz Gwarantowany'!$B$3</f>
        <v>SPORZĄDZONE NA DZIEŃ 30-06-2026</v>
      </c>
      <c r="C3" s="414"/>
      <c r="D3" s="414"/>
      <c r="E3" s="414"/>
    </row>
    <row r="4" spans="2:7" ht="15">
      <c r="B4" s="61"/>
      <c r="C4" s="61"/>
      <c r="D4" s="216"/>
      <c r="E4" s="216"/>
    </row>
    <row r="5" spans="2:7" ht="14.25">
      <c r="B5" s="415" t="s">
        <v>1</v>
      </c>
      <c r="C5" s="415"/>
      <c r="D5" s="415"/>
      <c r="E5" s="415"/>
    </row>
    <row r="6" spans="2:7" ht="14.25">
      <c r="B6" s="416" t="s">
        <v>134</v>
      </c>
      <c r="C6" s="416"/>
      <c r="D6" s="416"/>
      <c r="E6" s="416"/>
    </row>
    <row r="7" spans="2:7" ht="14.25">
      <c r="B7" s="63"/>
      <c r="C7" s="63"/>
      <c r="D7" s="217"/>
      <c r="E7" s="217"/>
    </row>
    <row r="8" spans="2:7" ht="13.5">
      <c r="B8" s="408" t="s">
        <v>18</v>
      </c>
      <c r="C8" s="409"/>
      <c r="D8" s="409"/>
      <c r="E8" s="409"/>
    </row>
    <row r="9" spans="2:7" ht="16.5" thickBot="1">
      <c r="B9" s="410" t="s">
        <v>99</v>
      </c>
      <c r="C9" s="410"/>
      <c r="D9" s="410"/>
      <c r="E9" s="410"/>
    </row>
    <row r="10" spans="2:7" ht="13.5" thickBot="1">
      <c r="B10" s="62"/>
      <c r="C10" s="58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7">
      <c r="B11" s="64" t="s">
        <v>3</v>
      </c>
      <c r="C11" s="90" t="s">
        <v>105</v>
      </c>
      <c r="D11" s="280">
        <v>89162106.429999992</v>
      </c>
      <c r="E11" s="221">
        <f>SUM(E12:E14,E16)</f>
        <v>94695570.799999997</v>
      </c>
    </row>
    <row r="12" spans="2:7">
      <c r="B12" s="97" t="s">
        <v>4</v>
      </c>
      <c r="C12" s="98" t="s">
        <v>5</v>
      </c>
      <c r="D12" s="281">
        <v>89086569.870000005</v>
      </c>
      <c r="E12" s="282">
        <v>94517200.329999998</v>
      </c>
    </row>
    <row r="13" spans="2:7">
      <c r="B13" s="97" t="s">
        <v>6</v>
      </c>
      <c r="C13" s="99" t="s">
        <v>7</v>
      </c>
      <c r="D13" s="281">
        <v>729.35</v>
      </c>
      <c r="E13" s="282">
        <v>1797.35</v>
      </c>
    </row>
    <row r="14" spans="2:7">
      <c r="B14" s="97" t="s">
        <v>8</v>
      </c>
      <c r="C14" s="99" t="s">
        <v>10</v>
      </c>
      <c r="D14" s="281">
        <v>74807.210000000006</v>
      </c>
      <c r="E14" s="282">
        <v>176573.12</v>
      </c>
    </row>
    <row r="15" spans="2:7">
      <c r="B15" s="97" t="s">
        <v>102</v>
      </c>
      <c r="C15" s="99" t="s">
        <v>11</v>
      </c>
      <c r="D15" s="281">
        <v>74807.210000000006</v>
      </c>
      <c r="E15" s="282">
        <f>E14</f>
        <v>176573.12</v>
      </c>
    </row>
    <row r="16" spans="2:7">
      <c r="B16" s="100" t="s">
        <v>103</v>
      </c>
      <c r="C16" s="101" t="s">
        <v>12</v>
      </c>
      <c r="D16" s="283">
        <v>0</v>
      </c>
      <c r="E16" s="284">
        <v>0</v>
      </c>
    </row>
    <row r="17" spans="2:9">
      <c r="B17" s="6" t="s">
        <v>13</v>
      </c>
      <c r="C17" s="8" t="s">
        <v>65</v>
      </c>
      <c r="D17" s="285">
        <v>109323.3</v>
      </c>
      <c r="E17" s="286">
        <f>SUM(E18:E20)</f>
        <v>116445.59</v>
      </c>
    </row>
    <row r="18" spans="2:9">
      <c r="B18" s="97" t="s">
        <v>4</v>
      </c>
      <c r="C18" s="98" t="s">
        <v>11</v>
      </c>
      <c r="D18" s="283">
        <v>109323.3</v>
      </c>
      <c r="E18" s="284">
        <v>116445.59</v>
      </c>
    </row>
    <row r="19" spans="2:9">
      <c r="B19" s="97" t="s">
        <v>6</v>
      </c>
      <c r="C19" s="99" t="s">
        <v>104</v>
      </c>
      <c r="D19" s="281">
        <v>0</v>
      </c>
      <c r="E19" s="282">
        <v>0</v>
      </c>
    </row>
    <row r="20" spans="2:9" ht="13.5" thickBot="1">
      <c r="B20" s="102" t="s">
        <v>8</v>
      </c>
      <c r="C20" s="103" t="s">
        <v>14</v>
      </c>
      <c r="D20" s="287">
        <v>0</v>
      </c>
      <c r="E20" s="288">
        <v>0</v>
      </c>
      <c r="I20" s="57"/>
    </row>
    <row r="21" spans="2:9" ht="13.5" thickBot="1">
      <c r="B21" s="427" t="s">
        <v>106</v>
      </c>
      <c r="C21" s="428"/>
      <c r="D21" s="289">
        <v>89052783.129999995</v>
      </c>
      <c r="E21" s="246">
        <f>E11-E17</f>
        <v>94579125.209999993</v>
      </c>
      <c r="F21" s="59"/>
    </row>
    <row r="22" spans="2:9">
      <c r="B22" s="2"/>
      <c r="C22" s="5"/>
      <c r="D22" s="232"/>
      <c r="E22" s="232"/>
    </row>
    <row r="23" spans="2:9" ht="13.5">
      <c r="B23" s="408" t="s">
        <v>100</v>
      </c>
      <c r="C23" s="419"/>
      <c r="D23" s="419"/>
      <c r="E23" s="419"/>
    </row>
    <row r="24" spans="2:9" ht="14.25" thickBot="1">
      <c r="B24" s="410" t="s">
        <v>101</v>
      </c>
      <c r="C24" s="420"/>
      <c r="D24" s="420"/>
      <c r="E24" s="420"/>
    </row>
    <row r="25" spans="2:9" ht="13.5" thickBot="1">
      <c r="B25" s="62"/>
      <c r="C25" s="104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9">
      <c r="B26" s="67" t="s">
        <v>15</v>
      </c>
      <c r="C26" s="68" t="s">
        <v>16</v>
      </c>
      <c r="D26" s="234">
        <v>86255194.700000003</v>
      </c>
      <c r="E26" s="235">
        <v>91995722.079999998</v>
      </c>
    </row>
    <row r="27" spans="2:9">
      <c r="B27" s="6" t="s">
        <v>17</v>
      </c>
      <c r="C27" s="7" t="s">
        <v>107</v>
      </c>
      <c r="D27" s="236">
        <v>-107203.91000000031</v>
      </c>
      <c r="E27" s="237">
        <v>589753.7799999998</v>
      </c>
      <c r="F27" s="57"/>
    </row>
    <row r="28" spans="2:9">
      <c r="B28" s="6" t="s">
        <v>18</v>
      </c>
      <c r="C28" s="7" t="s">
        <v>19</v>
      </c>
      <c r="D28" s="236">
        <v>6670177.1300000008</v>
      </c>
      <c r="E28" s="238">
        <v>5946088.6399999997</v>
      </c>
      <c r="F28" s="57"/>
    </row>
    <row r="29" spans="2:9">
      <c r="B29" s="105" t="s">
        <v>4</v>
      </c>
      <c r="C29" s="98" t="s">
        <v>20</v>
      </c>
      <c r="D29" s="239">
        <v>4584410.7799999993</v>
      </c>
      <c r="E29" s="240">
        <v>4463169.87</v>
      </c>
      <c r="F29" s="57"/>
    </row>
    <row r="30" spans="2:9">
      <c r="B30" s="105" t="s">
        <v>6</v>
      </c>
      <c r="C30" s="98" t="s">
        <v>21</v>
      </c>
      <c r="D30" s="239">
        <v>177614.33</v>
      </c>
      <c r="E30" s="240">
        <v>206227.78</v>
      </c>
      <c r="F30" s="57"/>
    </row>
    <row r="31" spans="2:9">
      <c r="B31" s="105" t="s">
        <v>8</v>
      </c>
      <c r="C31" s="98" t="s">
        <v>22</v>
      </c>
      <c r="D31" s="239">
        <v>1908152.02</v>
      </c>
      <c r="E31" s="240">
        <v>1276690.99</v>
      </c>
      <c r="F31" s="57"/>
    </row>
    <row r="32" spans="2:9">
      <c r="B32" s="65" t="s">
        <v>23</v>
      </c>
      <c r="C32" s="8" t="s">
        <v>24</v>
      </c>
      <c r="D32" s="236">
        <v>6777381.040000001</v>
      </c>
      <c r="E32" s="238">
        <v>5356334.8600000003</v>
      </c>
      <c r="F32" s="57"/>
    </row>
    <row r="33" spans="2:6">
      <c r="B33" s="105" t="s">
        <v>4</v>
      </c>
      <c r="C33" s="98" t="s">
        <v>25</v>
      </c>
      <c r="D33" s="239">
        <v>4084291.98</v>
      </c>
      <c r="E33" s="240">
        <v>3629034.0700000003</v>
      </c>
      <c r="F33" s="57"/>
    </row>
    <row r="34" spans="2:6">
      <c r="B34" s="105" t="s">
        <v>6</v>
      </c>
      <c r="C34" s="98" t="s">
        <v>26</v>
      </c>
      <c r="D34" s="239">
        <v>144656.57999999999</v>
      </c>
      <c r="E34" s="240">
        <v>208080.58000000002</v>
      </c>
      <c r="F34" s="57"/>
    </row>
    <row r="35" spans="2:6">
      <c r="B35" s="105" t="s">
        <v>8</v>
      </c>
      <c r="C35" s="98" t="s">
        <v>27</v>
      </c>
      <c r="D35" s="239">
        <v>577072.93999999994</v>
      </c>
      <c r="E35" s="240">
        <v>558972.17000000004</v>
      </c>
      <c r="F35" s="57"/>
    </row>
    <row r="36" spans="2:6">
      <c r="B36" s="105" t="s">
        <v>9</v>
      </c>
      <c r="C36" s="98" t="s">
        <v>28</v>
      </c>
      <c r="D36" s="239">
        <v>0</v>
      </c>
      <c r="E36" s="240">
        <v>0</v>
      </c>
      <c r="F36" s="57"/>
    </row>
    <row r="37" spans="2:6" ht="25.5">
      <c r="B37" s="105" t="s">
        <v>29</v>
      </c>
      <c r="C37" s="98" t="s">
        <v>30</v>
      </c>
      <c r="D37" s="239">
        <v>0</v>
      </c>
      <c r="E37" s="240">
        <v>0</v>
      </c>
      <c r="F37" s="57"/>
    </row>
    <row r="38" spans="2:6">
      <c r="B38" s="105" t="s">
        <v>31</v>
      </c>
      <c r="C38" s="98" t="s">
        <v>32</v>
      </c>
      <c r="D38" s="239">
        <v>0</v>
      </c>
      <c r="E38" s="240">
        <v>0</v>
      </c>
      <c r="F38" s="57"/>
    </row>
    <row r="39" spans="2:6">
      <c r="B39" s="106" t="s">
        <v>33</v>
      </c>
      <c r="C39" s="107" t="s">
        <v>34</v>
      </c>
      <c r="D39" s="241">
        <v>1971359.5400000003</v>
      </c>
      <c r="E39" s="242">
        <v>960248.04</v>
      </c>
      <c r="F39" s="57"/>
    </row>
    <row r="40" spans="2:6" ht="13.5" thickBot="1">
      <c r="B40" s="69" t="s">
        <v>35</v>
      </c>
      <c r="C40" s="70" t="s">
        <v>36</v>
      </c>
      <c r="D40" s="243">
        <v>2904792.34</v>
      </c>
      <c r="E40" s="244">
        <v>1993649.35</v>
      </c>
    </row>
    <row r="41" spans="2:6" ht="13.5" thickBot="1">
      <c r="B41" s="71" t="s">
        <v>37</v>
      </c>
      <c r="C41" s="72" t="s">
        <v>38</v>
      </c>
      <c r="D41" s="245">
        <v>89052783.13000001</v>
      </c>
      <c r="E41" s="246">
        <f>SUM(E26,E27,E40)</f>
        <v>94579125.209999993</v>
      </c>
      <c r="F41" s="59"/>
    </row>
    <row r="42" spans="2:6">
      <c r="B42" s="66"/>
      <c r="C42" s="66"/>
      <c r="D42" s="247"/>
      <c r="E42" s="247"/>
      <c r="F42" s="59"/>
    </row>
    <row r="43" spans="2:6" ht="13.5">
      <c r="B43" s="408" t="s">
        <v>60</v>
      </c>
      <c r="C43" s="421"/>
      <c r="D43" s="421"/>
      <c r="E43" s="421"/>
    </row>
    <row r="44" spans="2:6" ht="14.25" thickBot="1">
      <c r="B44" s="410" t="s">
        <v>117</v>
      </c>
      <c r="C44" s="422"/>
      <c r="D44" s="422"/>
      <c r="E44" s="422"/>
    </row>
    <row r="45" spans="2:6" ht="13.5" thickBot="1">
      <c r="B45" s="62"/>
      <c r="C45" s="19" t="s">
        <v>39</v>
      </c>
      <c r="D45" s="218" t="str">
        <f>'Fundusz Gwarantowany'!$D$45</f>
        <v>30-06-2025</v>
      </c>
      <c r="E45" s="219" t="str">
        <f>'Fundusz Gwarantowany'!$E$45</f>
        <v>30-06-2026</v>
      </c>
    </row>
    <row r="46" spans="2:6">
      <c r="B46" s="166" t="s">
        <v>18</v>
      </c>
      <c r="C46" s="167" t="s">
        <v>108</v>
      </c>
      <c r="D46" s="248"/>
      <c r="E46" s="249"/>
    </row>
    <row r="47" spans="2:6">
      <c r="B47" s="144" t="s">
        <v>4</v>
      </c>
      <c r="C47" s="128" t="s">
        <v>40</v>
      </c>
      <c r="D47" s="250">
        <v>1550259.4394406676</v>
      </c>
      <c r="E47" s="251">
        <v>1551512.8983978902</v>
      </c>
    </row>
    <row r="48" spans="2:6">
      <c r="B48" s="145" t="s">
        <v>6</v>
      </c>
      <c r="C48" s="142" t="s">
        <v>41</v>
      </c>
      <c r="D48" s="250">
        <v>1549275.1210789937</v>
      </c>
      <c r="E48" s="252">
        <v>1562186.7746137299</v>
      </c>
    </row>
    <row r="49" spans="2:5">
      <c r="B49" s="146" t="s">
        <v>23</v>
      </c>
      <c r="C49" s="147" t="s">
        <v>109</v>
      </c>
      <c r="D49" s="253"/>
      <c r="E49" s="254"/>
    </row>
    <row r="50" spans="2:5">
      <c r="B50" s="144" t="s">
        <v>4</v>
      </c>
      <c r="C50" s="128" t="s">
        <v>40</v>
      </c>
      <c r="D50" s="250">
        <v>55.639200000000002</v>
      </c>
      <c r="E50" s="255">
        <v>59.294200000000004</v>
      </c>
    </row>
    <row r="51" spans="2:5">
      <c r="B51" s="144" t="s">
        <v>6</v>
      </c>
      <c r="C51" s="128" t="s">
        <v>110</v>
      </c>
      <c r="D51" s="250">
        <v>55.621700000000004</v>
      </c>
      <c r="E51" s="255">
        <v>59.294200000000004</v>
      </c>
    </row>
    <row r="52" spans="2:5">
      <c r="B52" s="144" t="s">
        <v>8</v>
      </c>
      <c r="C52" s="128" t="s">
        <v>111</v>
      </c>
      <c r="D52" s="250">
        <v>57.4803</v>
      </c>
      <c r="E52" s="255">
        <v>60.5428</v>
      </c>
    </row>
    <row r="53" spans="2:5" ht="13.5" thickBot="1">
      <c r="B53" s="148" t="s">
        <v>9</v>
      </c>
      <c r="C53" s="149" t="s">
        <v>41</v>
      </c>
      <c r="D53" s="256">
        <v>57.4803</v>
      </c>
      <c r="E53" s="257">
        <v>60.5428</v>
      </c>
    </row>
    <row r="54" spans="2:5">
      <c r="B54" s="150"/>
      <c r="C54" s="151"/>
      <c r="D54" s="258"/>
      <c r="E54" s="258"/>
    </row>
    <row r="55" spans="2:5" ht="13.5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34.5" thickBot="1">
      <c r="B57" s="412" t="s">
        <v>42</v>
      </c>
      <c r="C57" s="413"/>
      <c r="D57" s="259" t="s">
        <v>118</v>
      </c>
      <c r="E57" s="260" t="s">
        <v>113</v>
      </c>
    </row>
    <row r="58" spans="2:5">
      <c r="B58" s="152" t="s">
        <v>18</v>
      </c>
      <c r="C58" s="153" t="s">
        <v>43</v>
      </c>
      <c r="D58" s="261">
        <f>SUM(D59:D70)</f>
        <v>94517200.329999998</v>
      </c>
      <c r="E58" s="262">
        <f>D58/E21</f>
        <v>0.99934525848211753</v>
      </c>
    </row>
    <row r="59" spans="2:5" ht="25.5">
      <c r="B59" s="154" t="s">
        <v>4</v>
      </c>
      <c r="C59" s="155" t="s">
        <v>44</v>
      </c>
      <c r="D59" s="263">
        <v>0</v>
      </c>
      <c r="E59" s="264">
        <v>0</v>
      </c>
    </row>
    <row r="60" spans="2:5" ht="25.5">
      <c r="B60" s="156" t="s">
        <v>6</v>
      </c>
      <c r="C60" s="157" t="s">
        <v>45</v>
      </c>
      <c r="D60" s="265">
        <v>0</v>
      </c>
      <c r="E60" s="266">
        <v>0</v>
      </c>
    </row>
    <row r="61" spans="2:5">
      <c r="B61" s="156" t="s">
        <v>8</v>
      </c>
      <c r="C61" s="157" t="s">
        <v>46</v>
      </c>
      <c r="D61" s="265">
        <v>0</v>
      </c>
      <c r="E61" s="266">
        <v>0</v>
      </c>
    </row>
    <row r="62" spans="2:5">
      <c r="B62" s="156" t="s">
        <v>9</v>
      </c>
      <c r="C62" s="157" t="s">
        <v>47</v>
      </c>
      <c r="D62" s="265">
        <v>0</v>
      </c>
      <c r="E62" s="266">
        <v>0</v>
      </c>
    </row>
    <row r="63" spans="2:5">
      <c r="B63" s="156" t="s">
        <v>29</v>
      </c>
      <c r="C63" s="157" t="s">
        <v>48</v>
      </c>
      <c r="D63" s="265">
        <v>0</v>
      </c>
      <c r="E63" s="266">
        <v>0</v>
      </c>
    </row>
    <row r="64" spans="2:5">
      <c r="B64" s="154" t="s">
        <v>31</v>
      </c>
      <c r="C64" s="155" t="s">
        <v>49</v>
      </c>
      <c r="D64" s="292">
        <v>93497160.189999998</v>
      </c>
      <c r="E64" s="264">
        <f>D64/E21</f>
        <v>0.98856021328599053</v>
      </c>
    </row>
    <row r="65" spans="2:5">
      <c r="B65" s="154" t="s">
        <v>33</v>
      </c>
      <c r="C65" s="155" t="s">
        <v>114</v>
      </c>
      <c r="D65" s="263">
        <v>0</v>
      </c>
      <c r="E65" s="264">
        <v>0</v>
      </c>
    </row>
    <row r="66" spans="2:5">
      <c r="B66" s="154" t="s">
        <v>50</v>
      </c>
      <c r="C66" s="155" t="s">
        <v>51</v>
      </c>
      <c r="D66" s="263">
        <v>0</v>
      </c>
      <c r="E66" s="264">
        <v>0</v>
      </c>
    </row>
    <row r="67" spans="2:5">
      <c r="B67" s="156" t="s">
        <v>52</v>
      </c>
      <c r="C67" s="157" t="s">
        <v>53</v>
      </c>
      <c r="D67" s="265">
        <v>0</v>
      </c>
      <c r="E67" s="266">
        <v>0</v>
      </c>
    </row>
    <row r="68" spans="2:5">
      <c r="B68" s="156" t="s">
        <v>54</v>
      </c>
      <c r="C68" s="157" t="s">
        <v>55</v>
      </c>
      <c r="D68" s="265">
        <v>0</v>
      </c>
      <c r="E68" s="266">
        <v>0</v>
      </c>
    </row>
    <row r="69" spans="2:5">
      <c r="B69" s="156" t="s">
        <v>56</v>
      </c>
      <c r="C69" s="157" t="s">
        <v>57</v>
      </c>
      <c r="D69" s="293">
        <v>1020040.14</v>
      </c>
      <c r="E69" s="266">
        <f>D69/E21</f>
        <v>1.0785045196126953E-2</v>
      </c>
    </row>
    <row r="70" spans="2:5">
      <c r="B70" s="158" t="s">
        <v>58</v>
      </c>
      <c r="C70" s="159" t="s">
        <v>59</v>
      </c>
      <c r="D70" s="268">
        <v>0</v>
      </c>
      <c r="E70" s="269">
        <v>0</v>
      </c>
    </row>
    <row r="71" spans="2:5">
      <c r="B71" s="146" t="s">
        <v>23</v>
      </c>
      <c r="C71" s="134" t="s">
        <v>61</v>
      </c>
      <c r="D71" s="270">
        <f>E13</f>
        <v>1797.35</v>
      </c>
      <c r="E71" s="271">
        <f>D71/E21</f>
        <v>1.9003664878578972E-5</v>
      </c>
    </row>
    <row r="72" spans="2:5">
      <c r="B72" s="160" t="s">
        <v>60</v>
      </c>
      <c r="C72" s="161" t="s">
        <v>63</v>
      </c>
      <c r="D72" s="272">
        <f>E14</f>
        <v>176573.12</v>
      </c>
      <c r="E72" s="273">
        <f>D72/E21</f>
        <v>1.8669354321891175E-3</v>
      </c>
    </row>
    <row r="73" spans="2:5">
      <c r="B73" s="162" t="s">
        <v>62</v>
      </c>
      <c r="C73" s="163" t="s">
        <v>65</v>
      </c>
      <c r="D73" s="274">
        <f>E17</f>
        <v>116445.59</v>
      </c>
      <c r="E73" s="275">
        <f>D73/E21</f>
        <v>1.2311975791851374E-3</v>
      </c>
    </row>
    <row r="74" spans="2:5">
      <c r="B74" s="146" t="s">
        <v>64</v>
      </c>
      <c r="C74" s="134" t="s">
        <v>66</v>
      </c>
      <c r="D74" s="270">
        <f>D58++D71+D72-D73</f>
        <v>94579125.209999993</v>
      </c>
      <c r="E74" s="271">
        <f>E58+E71+E72-E73</f>
        <v>1</v>
      </c>
    </row>
    <row r="75" spans="2:5">
      <c r="B75" s="156" t="s">
        <v>4</v>
      </c>
      <c r="C75" s="157" t="s">
        <v>67</v>
      </c>
      <c r="D75" s="265">
        <f>D74</f>
        <v>94579125.209999993</v>
      </c>
      <c r="E75" s="266">
        <f>E74</f>
        <v>1</v>
      </c>
    </row>
    <row r="76" spans="2:5">
      <c r="B76" s="156" t="s">
        <v>6</v>
      </c>
      <c r="C76" s="157" t="s">
        <v>115</v>
      </c>
      <c r="D76" s="265">
        <v>0</v>
      </c>
      <c r="E76" s="266">
        <v>0</v>
      </c>
    </row>
    <row r="77" spans="2:5" ht="13.5" thickBot="1">
      <c r="B77" s="164" t="s">
        <v>8</v>
      </c>
      <c r="C77" s="165" t="s">
        <v>116</v>
      </c>
      <c r="D77" s="276">
        <v>0</v>
      </c>
      <c r="E77" s="277">
        <v>0</v>
      </c>
    </row>
    <row r="78" spans="2:5">
      <c r="B78" s="1"/>
      <c r="C78" s="1"/>
      <c r="D78" s="215"/>
      <c r="E78" s="215"/>
    </row>
    <row r="79" spans="2:5">
      <c r="B79" s="1"/>
      <c r="C79" s="1"/>
      <c r="D79" s="215"/>
      <c r="E79" s="215"/>
    </row>
    <row r="80" spans="2:5">
      <c r="B80" s="1"/>
      <c r="C80" s="1"/>
      <c r="D80" s="215"/>
      <c r="E80" s="215"/>
    </row>
    <row r="81" spans="2:5">
      <c r="B81" s="1"/>
      <c r="C81" s="1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1" type="noConversion"/>
  <pageMargins left="0.55000000000000004" right="0.75" top="0.51" bottom="0.33" header="0.5" footer="0.5"/>
  <pageSetup paperSize="9" scale="70" orientation="portrait" r:id="rId1"/>
  <headerFooter alignWithMargins="0">
    <oddHeader>&amp;C&amp;"Calibri"&amp;10&amp;K000000Confidential&amp;1#</oddHeader>
  </headerFooter>
  <customProperties>
    <customPr name="_pios_id" r:id="rId2"/>
  </customPropertie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Arkusz54"/>
  <dimension ref="A1:L81"/>
  <sheetViews>
    <sheetView zoomScale="86" zoomScaleNormal="86" workbookViewId="0">
      <selection activeCell="E26" sqref="E26"/>
    </sheetView>
  </sheetViews>
  <sheetFormatPr defaultRowHeight="12.75"/>
  <cols>
    <col min="1" max="1" width="9.140625" style="18"/>
    <col min="2" max="2" width="4.42578125" bestFit="1" customWidth="1"/>
    <col min="3" max="3" width="77.7109375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9.140625" style="186" bestFit="1" customWidth="1"/>
    <col min="11" max="11" width="7.425781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H2" s="200"/>
      <c r="I2" s="200"/>
      <c r="J2" s="194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  <c r="H3" s="200"/>
      <c r="I3" s="200"/>
      <c r="J3" s="194"/>
    </row>
    <row r="4" spans="2:12" ht="15">
      <c r="B4" s="216"/>
      <c r="C4" s="216"/>
      <c r="D4" s="216"/>
      <c r="E4" s="216"/>
      <c r="J4" s="194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148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344" t="s">
        <v>3</v>
      </c>
      <c r="C11" s="331" t="s">
        <v>105</v>
      </c>
      <c r="D11" s="280">
        <v>405981.74</v>
      </c>
      <c r="E11" s="221">
        <f>SUM(E12:E16)</f>
        <v>432428.51</v>
      </c>
    </row>
    <row r="12" spans="2:12">
      <c r="B12" s="345" t="s">
        <v>4</v>
      </c>
      <c r="C12" s="128" t="s">
        <v>5</v>
      </c>
      <c r="D12" s="281">
        <v>405981.74</v>
      </c>
      <c r="E12" s="282">
        <v>432428.51</v>
      </c>
    </row>
    <row r="13" spans="2:12">
      <c r="B13" s="345" t="s">
        <v>6</v>
      </c>
      <c r="C13" s="332" t="s">
        <v>7</v>
      </c>
      <c r="D13" s="281">
        <v>0</v>
      </c>
      <c r="E13" s="333">
        <v>0</v>
      </c>
    </row>
    <row r="14" spans="2:12">
      <c r="B14" s="345" t="s">
        <v>8</v>
      </c>
      <c r="C14" s="332" t="s">
        <v>10</v>
      </c>
      <c r="D14" s="281">
        <v>0</v>
      </c>
      <c r="E14" s="333">
        <v>0</v>
      </c>
      <c r="G14" s="188"/>
    </row>
    <row r="15" spans="2:12">
      <c r="B15" s="345" t="s">
        <v>102</v>
      </c>
      <c r="C15" s="332" t="s">
        <v>11</v>
      </c>
      <c r="D15" s="281">
        <v>0</v>
      </c>
      <c r="E15" s="333">
        <v>0</v>
      </c>
    </row>
    <row r="16" spans="2:12">
      <c r="B16" s="346" t="s">
        <v>103</v>
      </c>
      <c r="C16" s="334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45" t="s">
        <v>4</v>
      </c>
      <c r="C18" s="128" t="s">
        <v>11</v>
      </c>
      <c r="D18" s="283">
        <v>0</v>
      </c>
      <c r="E18" s="333">
        <v>0</v>
      </c>
    </row>
    <row r="19" spans="2:11">
      <c r="B19" s="345" t="s">
        <v>6</v>
      </c>
      <c r="C19" s="332" t="s">
        <v>104</v>
      </c>
      <c r="D19" s="281">
        <v>0</v>
      </c>
      <c r="E19" s="333">
        <v>0</v>
      </c>
    </row>
    <row r="20" spans="2:11" ht="13.5" thickBot="1">
      <c r="B20" s="347" t="s">
        <v>8</v>
      </c>
      <c r="C20" s="336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405981.74</v>
      </c>
      <c r="E21" s="246">
        <f>E11-E17</f>
        <v>432428.51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>
      <c r="B23" s="429" t="s">
        <v>100</v>
      </c>
      <c r="C23" s="419"/>
      <c r="D23" s="419"/>
      <c r="E23" s="419"/>
      <c r="G23" s="187"/>
    </row>
    <row r="24" spans="2:11" ht="14.25" thickBot="1">
      <c r="B24" s="430" t="s">
        <v>101</v>
      </c>
      <c r="C24" s="420"/>
      <c r="D24" s="420"/>
      <c r="E24" s="420"/>
    </row>
    <row r="25" spans="2:11" ht="13.5" thickBot="1">
      <c r="B25" s="168"/>
      <c r="C25" s="178" t="s">
        <v>2</v>
      </c>
      <c r="D25" s="218" t="str">
        <f>'Fundusz Gwarantowany'!$D$25</f>
        <v>30-06-2025</v>
      </c>
      <c r="E25" s="219" t="str">
        <f>'Fundusz Gwarantowany'!$E$25</f>
        <v>30-06-2026</v>
      </c>
      <c r="H25" s="189"/>
    </row>
    <row r="26" spans="2:11">
      <c r="B26" s="179" t="s">
        <v>15</v>
      </c>
      <c r="C26" s="180" t="s">
        <v>16</v>
      </c>
      <c r="D26" s="338">
        <v>528187.04</v>
      </c>
      <c r="E26" s="235">
        <v>415109.4</v>
      </c>
      <c r="G26" s="194"/>
      <c r="H26" s="189"/>
    </row>
    <row r="27" spans="2:11">
      <c r="B27" s="131" t="s">
        <v>17</v>
      </c>
      <c r="C27" s="132" t="s">
        <v>107</v>
      </c>
      <c r="D27" s="339">
        <v>-167069.1</v>
      </c>
      <c r="E27" s="237">
        <v>-851.22</v>
      </c>
      <c r="F27" s="57"/>
      <c r="G27" s="194"/>
      <c r="H27" s="193"/>
      <c r="I27" s="187"/>
      <c r="J27" s="194"/>
    </row>
    <row r="28" spans="2:11">
      <c r="B28" s="131" t="s">
        <v>18</v>
      </c>
      <c r="C28" s="132" t="s">
        <v>19</v>
      </c>
      <c r="D28" s="339">
        <v>0</v>
      </c>
      <c r="E28" s="238">
        <v>0</v>
      </c>
      <c r="F28" s="57"/>
      <c r="G28" s="187"/>
      <c r="H28" s="193"/>
      <c r="I28" s="187"/>
      <c r="J28" s="194"/>
    </row>
    <row r="29" spans="2:11">
      <c r="B29" s="140" t="s">
        <v>4</v>
      </c>
      <c r="C29" s="128" t="s">
        <v>20</v>
      </c>
      <c r="D29" s="340">
        <v>0</v>
      </c>
      <c r="E29" s="240">
        <v>0</v>
      </c>
      <c r="F29" s="57"/>
      <c r="G29" s="187"/>
      <c r="H29" s="193"/>
      <c r="I29" s="187"/>
      <c r="J29" s="194"/>
    </row>
    <row r="30" spans="2:11">
      <c r="B30" s="140" t="s">
        <v>6</v>
      </c>
      <c r="C30" s="128" t="s">
        <v>21</v>
      </c>
      <c r="D30" s="340">
        <v>0</v>
      </c>
      <c r="E30" s="240">
        <v>0</v>
      </c>
      <c r="F30" s="57"/>
      <c r="G30" s="187"/>
      <c r="H30" s="193"/>
      <c r="I30" s="187"/>
      <c r="J30" s="194"/>
    </row>
    <row r="31" spans="2:11">
      <c r="B31" s="140" t="s">
        <v>8</v>
      </c>
      <c r="C31" s="128" t="s">
        <v>22</v>
      </c>
      <c r="D31" s="340">
        <v>0</v>
      </c>
      <c r="E31" s="240">
        <v>0</v>
      </c>
      <c r="F31" s="57"/>
      <c r="G31" s="187"/>
      <c r="H31" s="193"/>
      <c r="I31" s="187"/>
      <c r="J31" s="194"/>
    </row>
    <row r="32" spans="2:11">
      <c r="B32" s="133" t="s">
        <v>23</v>
      </c>
      <c r="C32" s="134" t="s">
        <v>24</v>
      </c>
      <c r="D32" s="339">
        <v>167069.1</v>
      </c>
      <c r="E32" s="238">
        <v>851.22</v>
      </c>
      <c r="F32" s="57"/>
      <c r="G32" s="194"/>
      <c r="H32" s="193"/>
      <c r="I32" s="187"/>
      <c r="J32" s="194"/>
    </row>
    <row r="33" spans="2:10">
      <c r="B33" s="140" t="s">
        <v>4</v>
      </c>
      <c r="C33" s="128" t="s">
        <v>25</v>
      </c>
      <c r="D33" s="340">
        <v>163249.46</v>
      </c>
      <c r="E33" s="240">
        <v>0</v>
      </c>
      <c r="F33" s="57"/>
      <c r="G33" s="187"/>
      <c r="H33"/>
      <c r="I33" s="187"/>
      <c r="J33" s="194"/>
    </row>
    <row r="34" spans="2:10">
      <c r="B34" s="140" t="s">
        <v>6</v>
      </c>
      <c r="C34" s="128" t="s">
        <v>26</v>
      </c>
      <c r="D34" s="340">
        <v>0</v>
      </c>
      <c r="E34" s="240">
        <v>0</v>
      </c>
      <c r="F34" s="57"/>
      <c r="G34" s="187"/>
      <c r="H34"/>
      <c r="I34" s="187"/>
      <c r="J34" s="194"/>
    </row>
    <row r="35" spans="2:10">
      <c r="B35" s="140" t="s">
        <v>8</v>
      </c>
      <c r="C35" s="128" t="s">
        <v>27</v>
      </c>
      <c r="D35" s="340">
        <v>677.26</v>
      </c>
      <c r="E35" s="240">
        <v>158.01</v>
      </c>
      <c r="F35" s="57"/>
      <c r="G35" s="187"/>
      <c r="H35" s="193"/>
      <c r="I35" s="187"/>
      <c r="J35" s="194"/>
    </row>
    <row r="36" spans="2:10">
      <c r="B36" s="140" t="s">
        <v>9</v>
      </c>
      <c r="C36" s="128" t="s">
        <v>28</v>
      </c>
      <c r="D36" s="340">
        <v>0</v>
      </c>
      <c r="E36" s="240">
        <v>0</v>
      </c>
      <c r="F36" s="57"/>
      <c r="G36" s="187"/>
      <c r="H36" s="193"/>
      <c r="I36" s="187"/>
      <c r="J36" s="194"/>
    </row>
    <row r="37" spans="2:10" ht="25.5">
      <c r="B37" s="140" t="s">
        <v>29</v>
      </c>
      <c r="C37" s="128" t="s">
        <v>30</v>
      </c>
      <c r="D37" s="340">
        <v>3142.38</v>
      </c>
      <c r="E37" s="240">
        <v>693.21</v>
      </c>
      <c r="F37" s="57"/>
      <c r="G37" s="187"/>
      <c r="H37" s="193"/>
      <c r="I37" s="187"/>
      <c r="J37" s="194"/>
    </row>
    <row r="38" spans="2:10">
      <c r="B38" s="140" t="s">
        <v>31</v>
      </c>
      <c r="C38" s="128" t="s">
        <v>32</v>
      </c>
      <c r="D38" s="340">
        <v>0</v>
      </c>
      <c r="E38" s="240">
        <v>0</v>
      </c>
      <c r="F38" s="57"/>
      <c r="G38" s="187"/>
      <c r="H38" s="193"/>
      <c r="I38" s="187"/>
      <c r="J38" s="194"/>
    </row>
    <row r="39" spans="2:10">
      <c r="B39" s="141" t="s">
        <v>33</v>
      </c>
      <c r="C39" s="142" t="s">
        <v>34</v>
      </c>
      <c r="D39" s="341">
        <v>0</v>
      </c>
      <c r="E39" s="242">
        <v>0</v>
      </c>
      <c r="F39" s="57"/>
      <c r="G39" s="187"/>
      <c r="H39" s="193"/>
      <c r="I39" s="187"/>
      <c r="J39" s="194"/>
    </row>
    <row r="40" spans="2:10" ht="13.5" thickBot="1">
      <c r="B40" s="181" t="s">
        <v>35</v>
      </c>
      <c r="C40" s="182" t="s">
        <v>36</v>
      </c>
      <c r="D40" s="342">
        <v>44863.8</v>
      </c>
      <c r="E40" s="244">
        <v>18170.330000000002</v>
      </c>
      <c r="G40" s="194"/>
      <c r="H40" s="189"/>
    </row>
    <row r="41" spans="2:10" ht="13.5" thickBot="1">
      <c r="B41" s="183" t="s">
        <v>37</v>
      </c>
      <c r="C41" s="184" t="s">
        <v>38</v>
      </c>
      <c r="D41" s="343">
        <v>405981.74000000005</v>
      </c>
      <c r="E41" s="246">
        <f>SUM(E26,E27,E40)</f>
        <v>432428.51000000007</v>
      </c>
      <c r="F41" s="59"/>
      <c r="G41" s="194"/>
    </row>
    <row r="42" spans="2:10">
      <c r="B42" s="185"/>
      <c r="C42" s="185"/>
      <c r="D42" s="247"/>
      <c r="E42" s="247"/>
      <c r="F42" s="59"/>
      <c r="G42" s="188"/>
    </row>
    <row r="43" spans="2:10" ht="13.5">
      <c r="B43" s="429" t="s">
        <v>60</v>
      </c>
      <c r="C43" s="421"/>
      <c r="D43" s="421"/>
      <c r="E43" s="421"/>
      <c r="G43" s="187"/>
    </row>
    <row r="44" spans="2:10" ht="14.25" thickBot="1">
      <c r="B44" s="430" t="s">
        <v>117</v>
      </c>
      <c r="C44" s="422"/>
      <c r="D44" s="422"/>
      <c r="E44" s="422"/>
      <c r="G44" s="187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144" t="s">
        <v>4</v>
      </c>
      <c r="C47" s="128" t="s">
        <v>40</v>
      </c>
      <c r="D47" s="250">
        <v>32206.526999999998</v>
      </c>
      <c r="E47" s="251">
        <v>21654.116000000002</v>
      </c>
      <c r="G47" s="187"/>
    </row>
    <row r="48" spans="2:10">
      <c r="B48" s="145" t="s">
        <v>6</v>
      </c>
      <c r="C48" s="142" t="s">
        <v>41</v>
      </c>
      <c r="D48" s="250">
        <v>22392.814999999999</v>
      </c>
      <c r="E48" s="252">
        <v>21610.62</v>
      </c>
      <c r="G48" s="187"/>
    </row>
    <row r="49" spans="2:5">
      <c r="B49" s="146" t="s">
        <v>23</v>
      </c>
      <c r="C49" s="147" t="s">
        <v>109</v>
      </c>
      <c r="D49" s="253"/>
      <c r="E49" s="254"/>
    </row>
    <row r="50" spans="2:5">
      <c r="B50" s="144" t="s">
        <v>4</v>
      </c>
      <c r="C50" s="128" t="s">
        <v>40</v>
      </c>
      <c r="D50" s="250">
        <v>16.399999999999999</v>
      </c>
      <c r="E50" s="255">
        <v>19.170000000000002</v>
      </c>
    </row>
    <row r="51" spans="2:5">
      <c r="B51" s="144" t="s">
        <v>6</v>
      </c>
      <c r="C51" s="128" t="s">
        <v>110</v>
      </c>
      <c r="D51" s="250">
        <v>14.950000000000001</v>
      </c>
      <c r="E51" s="255">
        <v>17.62</v>
      </c>
    </row>
    <row r="52" spans="2:5">
      <c r="B52" s="144" t="s">
        <v>8</v>
      </c>
      <c r="C52" s="128" t="s">
        <v>111</v>
      </c>
      <c r="D52" s="250">
        <v>18.13</v>
      </c>
      <c r="E52" s="255">
        <v>20.23</v>
      </c>
    </row>
    <row r="53" spans="2:5" ht="13.5" thickBot="1">
      <c r="B53" s="148" t="s">
        <v>9</v>
      </c>
      <c r="C53" s="149" t="s">
        <v>41</v>
      </c>
      <c r="D53" s="256">
        <v>18.13</v>
      </c>
      <c r="E53" s="257">
        <v>20.010000000000002</v>
      </c>
    </row>
    <row r="54" spans="2:5">
      <c r="B54" s="150"/>
      <c r="C54" s="151"/>
      <c r="D54" s="258"/>
      <c r="E54" s="258"/>
    </row>
    <row r="55" spans="2:5" ht="13.5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23.25" thickBot="1">
      <c r="B57" s="412" t="s">
        <v>42</v>
      </c>
      <c r="C57" s="413"/>
      <c r="D57" s="290" t="s">
        <v>118</v>
      </c>
      <c r="E57" s="291" t="s">
        <v>113</v>
      </c>
    </row>
    <row r="58" spans="2:5">
      <c r="B58" s="152" t="s">
        <v>18</v>
      </c>
      <c r="C58" s="153" t="s">
        <v>43</v>
      </c>
      <c r="D58" s="261">
        <f>D64</f>
        <v>432428.51</v>
      </c>
      <c r="E58" s="262">
        <f>D58/E21</f>
        <v>1</v>
      </c>
    </row>
    <row r="59" spans="2:5" ht="25.5">
      <c r="B59" s="349" t="s">
        <v>4</v>
      </c>
      <c r="C59" s="155" t="s">
        <v>44</v>
      </c>
      <c r="D59" s="263">
        <v>0</v>
      </c>
      <c r="E59" s="264">
        <v>0</v>
      </c>
    </row>
    <row r="60" spans="2:5" ht="25.5">
      <c r="B60" s="350" t="s">
        <v>6</v>
      </c>
      <c r="C60" s="157" t="s">
        <v>45</v>
      </c>
      <c r="D60" s="265">
        <v>0</v>
      </c>
      <c r="E60" s="266">
        <v>0</v>
      </c>
    </row>
    <row r="61" spans="2:5">
      <c r="B61" s="350" t="s">
        <v>8</v>
      </c>
      <c r="C61" s="157" t="s">
        <v>46</v>
      </c>
      <c r="D61" s="265">
        <v>0</v>
      </c>
      <c r="E61" s="266">
        <v>0</v>
      </c>
    </row>
    <row r="62" spans="2:5">
      <c r="B62" s="350" t="s">
        <v>9</v>
      </c>
      <c r="C62" s="157" t="s">
        <v>47</v>
      </c>
      <c r="D62" s="265">
        <v>0</v>
      </c>
      <c r="E62" s="266">
        <v>0</v>
      </c>
    </row>
    <row r="63" spans="2:5">
      <c r="B63" s="350" t="s">
        <v>29</v>
      </c>
      <c r="C63" s="157" t="s">
        <v>48</v>
      </c>
      <c r="D63" s="265">
        <v>0</v>
      </c>
      <c r="E63" s="266">
        <v>0</v>
      </c>
    </row>
    <row r="64" spans="2:5">
      <c r="B64" s="349" t="s">
        <v>31</v>
      </c>
      <c r="C64" s="155" t="s">
        <v>49</v>
      </c>
      <c r="D64" s="263">
        <f>E21</f>
        <v>432428.51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v>0</v>
      </c>
      <c r="E73" s="275">
        <v>0</v>
      </c>
    </row>
    <row r="74" spans="2:5">
      <c r="B74" s="352" t="s">
        <v>64</v>
      </c>
      <c r="C74" s="134" t="s">
        <v>66</v>
      </c>
      <c r="D74" s="270">
        <f>D58</f>
        <v>432428.51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v>0</v>
      </c>
      <c r="E75" s="266">
        <v>0</v>
      </c>
    </row>
    <row r="76" spans="2:5">
      <c r="B76" s="350" t="s">
        <v>6</v>
      </c>
      <c r="C76" s="157" t="s">
        <v>115</v>
      </c>
      <c r="D76" s="265">
        <f>D74</f>
        <v>432428.51</v>
      </c>
      <c r="E76" s="266">
        <f>E74</f>
        <v>1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" right="0.7" top="0.75" bottom="0.75" header="0.3" footer="0.3"/>
  <pageSetup paperSize="9" orientation="portrait" r:id="rId1"/>
  <headerFooter>
    <oddHeader>&amp;C&amp;"Calibri"&amp;10&amp;K000000Confidential&amp;1#</oddHeader>
  </headerFooter>
  <customProperties>
    <customPr name="_pios_id" r:id="rId2"/>
  </customPropertie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Arkusz56"/>
  <dimension ref="A1:L81"/>
  <sheetViews>
    <sheetView zoomScale="86" zoomScaleNormal="86" workbookViewId="0">
      <selection activeCell="E26" sqref="E26"/>
    </sheetView>
  </sheetViews>
  <sheetFormatPr defaultRowHeight="12.75"/>
  <cols>
    <col min="1" max="1" width="9.140625" style="18" customWidth="1"/>
    <col min="2" max="2" width="4.5703125" bestFit="1" customWidth="1"/>
    <col min="3" max="3" width="77.7109375" customWidth="1"/>
    <col min="4" max="4" width="17.7109375" style="96" bestFit="1" customWidth="1"/>
    <col min="5" max="5" width="16.425781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8.5703125" style="186" bestFit="1" customWidth="1"/>
    <col min="11" max="11" width="7.1406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</row>
    <row r="4" spans="2:12" ht="15">
      <c r="B4" s="216"/>
      <c r="C4" s="216"/>
      <c r="D4" s="216"/>
      <c r="E4" s="216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149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344" t="s">
        <v>3</v>
      </c>
      <c r="C11" s="331" t="s">
        <v>105</v>
      </c>
      <c r="D11" s="280">
        <v>1072396.3600000001</v>
      </c>
      <c r="E11" s="221">
        <f>SUM(E12:E16)</f>
        <v>526473.27</v>
      </c>
    </row>
    <row r="12" spans="2:12">
      <c r="B12" s="345" t="s">
        <v>4</v>
      </c>
      <c r="C12" s="128" t="s">
        <v>5</v>
      </c>
      <c r="D12" s="281">
        <v>1072396.3600000001</v>
      </c>
      <c r="E12" s="282">
        <v>526473.27</v>
      </c>
    </row>
    <row r="13" spans="2:12">
      <c r="B13" s="345" t="s">
        <v>6</v>
      </c>
      <c r="C13" s="332" t="s">
        <v>7</v>
      </c>
      <c r="D13" s="281">
        <v>0</v>
      </c>
      <c r="E13" s="333">
        <v>0</v>
      </c>
    </row>
    <row r="14" spans="2:12">
      <c r="B14" s="345" t="s">
        <v>8</v>
      </c>
      <c r="C14" s="332" t="s">
        <v>10</v>
      </c>
      <c r="D14" s="281">
        <v>0</v>
      </c>
      <c r="E14" s="333">
        <v>0</v>
      </c>
      <c r="G14" s="188"/>
    </row>
    <row r="15" spans="2:12">
      <c r="B15" s="345" t="s">
        <v>102</v>
      </c>
      <c r="C15" s="332" t="s">
        <v>11</v>
      </c>
      <c r="D15" s="281">
        <v>0</v>
      </c>
      <c r="E15" s="333">
        <v>0</v>
      </c>
    </row>
    <row r="16" spans="2:12">
      <c r="B16" s="346" t="s">
        <v>103</v>
      </c>
      <c r="C16" s="334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45" t="s">
        <v>4</v>
      </c>
      <c r="C18" s="128" t="s">
        <v>11</v>
      </c>
      <c r="D18" s="283">
        <v>0</v>
      </c>
      <c r="E18" s="333">
        <v>0</v>
      </c>
    </row>
    <row r="19" spans="2:11">
      <c r="B19" s="345" t="s">
        <v>6</v>
      </c>
      <c r="C19" s="332" t="s">
        <v>104</v>
      </c>
      <c r="D19" s="281">
        <v>0</v>
      </c>
      <c r="E19" s="333">
        <v>0</v>
      </c>
    </row>
    <row r="20" spans="2:11" ht="13.5" thickBot="1">
      <c r="B20" s="347" t="s">
        <v>8</v>
      </c>
      <c r="C20" s="336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1072396.3600000001</v>
      </c>
      <c r="E21" s="246">
        <f>E11-E17</f>
        <v>526473.27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>
      <c r="B23" s="429" t="s">
        <v>100</v>
      </c>
      <c r="C23" s="419"/>
      <c r="D23" s="419"/>
      <c r="E23" s="419"/>
      <c r="G23" s="187"/>
    </row>
    <row r="24" spans="2:11" ht="14.25" thickBot="1">
      <c r="B24" s="430" t="s">
        <v>101</v>
      </c>
      <c r="C24" s="420"/>
      <c r="D24" s="420"/>
      <c r="E24" s="420"/>
    </row>
    <row r="25" spans="2:11" ht="13.5" thickBot="1">
      <c r="B25" s="168"/>
      <c r="C25" s="178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179" t="s">
        <v>15</v>
      </c>
      <c r="C26" s="180" t="s">
        <v>16</v>
      </c>
      <c r="D26" s="338">
        <v>1303455</v>
      </c>
      <c r="E26" s="235">
        <v>485769.16</v>
      </c>
      <c r="G26" s="194"/>
    </row>
    <row r="27" spans="2:11">
      <c r="B27" s="131" t="s">
        <v>17</v>
      </c>
      <c r="C27" s="132" t="s">
        <v>107</v>
      </c>
      <c r="D27" s="339">
        <v>-257183.93000000002</v>
      </c>
      <c r="E27" s="237">
        <v>-5195.63</v>
      </c>
      <c r="F27" s="57"/>
      <c r="G27" s="194"/>
      <c r="H27" s="193"/>
      <c r="I27" s="187"/>
      <c r="J27" s="194"/>
    </row>
    <row r="28" spans="2:11">
      <c r="B28" s="131" t="s">
        <v>18</v>
      </c>
      <c r="C28" s="132" t="s">
        <v>19</v>
      </c>
      <c r="D28" s="339">
        <v>0</v>
      </c>
      <c r="E28" s="238">
        <v>0</v>
      </c>
      <c r="F28" s="57"/>
      <c r="G28" s="187"/>
      <c r="H28" s="193"/>
      <c r="I28" s="187"/>
      <c r="J28" s="194"/>
    </row>
    <row r="29" spans="2:11">
      <c r="B29" s="140" t="s">
        <v>4</v>
      </c>
      <c r="C29" s="128" t="s">
        <v>20</v>
      </c>
      <c r="D29" s="340">
        <v>0</v>
      </c>
      <c r="E29" s="240">
        <v>0</v>
      </c>
      <c r="F29" s="57"/>
      <c r="G29" s="187"/>
      <c r="H29" s="193"/>
      <c r="I29" s="187"/>
      <c r="J29" s="194"/>
    </row>
    <row r="30" spans="2:11">
      <c r="B30" s="140" t="s">
        <v>6</v>
      </c>
      <c r="C30" s="128" t="s">
        <v>21</v>
      </c>
      <c r="D30" s="340">
        <v>0</v>
      </c>
      <c r="E30" s="240">
        <v>0</v>
      </c>
      <c r="F30" s="57"/>
      <c r="G30" s="187"/>
      <c r="H30" s="193"/>
      <c r="I30" s="187"/>
      <c r="J30" s="194"/>
    </row>
    <row r="31" spans="2:11">
      <c r="B31" s="140" t="s">
        <v>8</v>
      </c>
      <c r="C31" s="128" t="s">
        <v>22</v>
      </c>
      <c r="D31" s="340">
        <v>0</v>
      </c>
      <c r="E31" s="240">
        <v>0</v>
      </c>
      <c r="F31" s="57"/>
      <c r="G31" s="187"/>
      <c r="H31" s="193"/>
      <c r="I31" s="187"/>
      <c r="J31" s="194"/>
    </row>
    <row r="32" spans="2:11">
      <c r="B32" s="133" t="s">
        <v>23</v>
      </c>
      <c r="C32" s="134" t="s">
        <v>24</v>
      </c>
      <c r="D32" s="339">
        <v>257183.93000000002</v>
      </c>
      <c r="E32" s="238">
        <v>5195.63</v>
      </c>
      <c r="F32" s="57"/>
      <c r="G32" s="194"/>
      <c r="H32" s="193"/>
      <c r="I32" s="187"/>
      <c r="J32" s="194"/>
    </row>
    <row r="33" spans="2:10">
      <c r="B33" s="140" t="s">
        <v>4</v>
      </c>
      <c r="C33" s="128" t="s">
        <v>25</v>
      </c>
      <c r="D33" s="340">
        <v>246314.89</v>
      </c>
      <c r="E33" s="240">
        <v>1954.07</v>
      </c>
      <c r="F33" s="57"/>
      <c r="G33" s="187"/>
      <c r="H33" s="193"/>
      <c r="I33" s="187"/>
      <c r="J33" s="194"/>
    </row>
    <row r="34" spans="2:10">
      <c r="B34" s="140" t="s">
        <v>6</v>
      </c>
      <c r="C34" s="128" t="s">
        <v>26</v>
      </c>
      <c r="D34" s="340">
        <v>0</v>
      </c>
      <c r="E34" s="240">
        <v>0</v>
      </c>
      <c r="F34" s="57"/>
      <c r="G34" s="187"/>
      <c r="H34" s="193"/>
      <c r="I34" s="187"/>
      <c r="J34" s="194"/>
    </row>
    <row r="35" spans="2:10">
      <c r="B35" s="140" t="s">
        <v>8</v>
      </c>
      <c r="C35" s="128" t="s">
        <v>27</v>
      </c>
      <c r="D35" s="340">
        <v>2006.92</v>
      </c>
      <c r="E35" s="240">
        <v>1132.3499999999999</v>
      </c>
      <c r="F35" s="57"/>
      <c r="G35" s="187"/>
      <c r="H35" s="193"/>
      <c r="I35" s="187"/>
      <c r="J35" s="194"/>
    </row>
    <row r="36" spans="2:10">
      <c r="B36" s="140" t="s">
        <v>9</v>
      </c>
      <c r="C36" s="128" t="s">
        <v>28</v>
      </c>
      <c r="D36" s="340">
        <v>0</v>
      </c>
      <c r="E36" s="240">
        <v>0</v>
      </c>
      <c r="F36" s="57"/>
      <c r="G36" s="187"/>
      <c r="H36" s="193"/>
      <c r="I36" s="187"/>
      <c r="J36" s="194"/>
    </row>
    <row r="37" spans="2:10" ht="25.5">
      <c r="B37" s="140" t="s">
        <v>29</v>
      </c>
      <c r="C37" s="128" t="s">
        <v>30</v>
      </c>
      <c r="D37" s="340">
        <v>8862.11</v>
      </c>
      <c r="E37" s="240">
        <v>2109.21</v>
      </c>
      <c r="F37" s="57"/>
      <c r="G37" s="187"/>
      <c r="H37" s="193"/>
      <c r="I37" s="187"/>
      <c r="J37" s="194"/>
    </row>
    <row r="38" spans="2:10">
      <c r="B38" s="140" t="s">
        <v>31</v>
      </c>
      <c r="C38" s="128" t="s">
        <v>32</v>
      </c>
      <c r="D38" s="340">
        <v>0</v>
      </c>
      <c r="E38" s="240">
        <v>0</v>
      </c>
      <c r="F38" s="57"/>
      <c r="G38" s="187"/>
      <c r="H38" s="193"/>
      <c r="I38" s="187"/>
      <c r="J38" s="194"/>
    </row>
    <row r="39" spans="2:10">
      <c r="B39" s="141" t="s">
        <v>33</v>
      </c>
      <c r="C39" s="142" t="s">
        <v>34</v>
      </c>
      <c r="D39" s="341">
        <v>0.01</v>
      </c>
      <c r="E39" s="242">
        <v>0</v>
      </c>
      <c r="F39" s="57"/>
      <c r="G39" s="187"/>
      <c r="H39" s="193"/>
      <c r="I39" s="187"/>
      <c r="J39" s="194"/>
    </row>
    <row r="40" spans="2:10" ht="13.5" thickBot="1">
      <c r="B40" s="181" t="s">
        <v>35</v>
      </c>
      <c r="C40" s="182" t="s">
        <v>36</v>
      </c>
      <c r="D40" s="342">
        <v>26125.29</v>
      </c>
      <c r="E40" s="244">
        <v>45899.74</v>
      </c>
      <c r="G40" s="194"/>
      <c r="H40" s="189"/>
    </row>
    <row r="41" spans="2:10" ht="13.5" thickBot="1">
      <c r="B41" s="183" t="s">
        <v>37</v>
      </c>
      <c r="C41" s="184" t="s">
        <v>38</v>
      </c>
      <c r="D41" s="343">
        <v>1072396.3599999999</v>
      </c>
      <c r="E41" s="246">
        <f>SUM(E26,E27,E40)</f>
        <v>526473.27</v>
      </c>
      <c r="F41" s="59"/>
      <c r="G41" s="194"/>
    </row>
    <row r="42" spans="2:10">
      <c r="B42" s="185"/>
      <c r="C42" s="185"/>
      <c r="D42" s="247"/>
      <c r="E42" s="247"/>
      <c r="F42" s="59"/>
      <c r="G42" s="188"/>
    </row>
    <row r="43" spans="2:10" ht="13.5">
      <c r="B43" s="429" t="s">
        <v>60</v>
      </c>
      <c r="C43" s="421"/>
      <c r="D43" s="421"/>
      <c r="E43" s="421"/>
      <c r="G43" s="187"/>
    </row>
    <row r="44" spans="2:10" ht="14.25" thickBot="1">
      <c r="B44" s="430" t="s">
        <v>117</v>
      </c>
      <c r="C44" s="422"/>
      <c r="D44" s="422"/>
      <c r="E44" s="422"/>
      <c r="G44" s="187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144" t="s">
        <v>4</v>
      </c>
      <c r="C47" s="128" t="s">
        <v>40</v>
      </c>
      <c r="D47" s="250">
        <v>22815.596000000001</v>
      </c>
      <c r="E47" s="251">
        <v>7977.8149999999996</v>
      </c>
      <c r="G47" s="187"/>
    </row>
    <row r="48" spans="2:10">
      <c r="B48" s="145" t="s">
        <v>6</v>
      </c>
      <c r="C48" s="142" t="s">
        <v>41</v>
      </c>
      <c r="D48" s="250">
        <v>17840.564999999999</v>
      </c>
      <c r="E48" s="252">
        <v>7889.6040000000003</v>
      </c>
      <c r="G48" s="187"/>
    </row>
    <row r="49" spans="2:5">
      <c r="B49" s="146" t="s">
        <v>23</v>
      </c>
      <c r="C49" s="147" t="s">
        <v>109</v>
      </c>
      <c r="D49" s="253"/>
      <c r="E49" s="254"/>
    </row>
    <row r="50" spans="2:5">
      <c r="B50" s="144" t="s">
        <v>4</v>
      </c>
      <c r="C50" s="128" t="s">
        <v>40</v>
      </c>
      <c r="D50" s="250">
        <v>57.13</v>
      </c>
      <c r="E50" s="255">
        <v>60.89</v>
      </c>
    </row>
    <row r="51" spans="2:5">
      <c r="B51" s="144" t="s">
        <v>6</v>
      </c>
      <c r="C51" s="128" t="s">
        <v>110</v>
      </c>
      <c r="D51" s="250">
        <v>46.14</v>
      </c>
      <c r="E51" s="255">
        <v>53.29</v>
      </c>
    </row>
    <row r="52" spans="2:5">
      <c r="B52" s="144" t="s">
        <v>8</v>
      </c>
      <c r="C52" s="128" t="s">
        <v>111</v>
      </c>
      <c r="D52" s="250">
        <v>60.480000000000004</v>
      </c>
      <c r="E52" s="255">
        <v>67.06</v>
      </c>
    </row>
    <row r="53" spans="2:5" ht="13.5" thickBot="1">
      <c r="B53" s="148" t="s">
        <v>9</v>
      </c>
      <c r="C53" s="149" t="s">
        <v>41</v>
      </c>
      <c r="D53" s="256">
        <v>60.11</v>
      </c>
      <c r="E53" s="257">
        <v>66.73</v>
      </c>
    </row>
    <row r="54" spans="2:5">
      <c r="B54" s="150"/>
      <c r="C54" s="151"/>
      <c r="D54" s="258"/>
      <c r="E54" s="258"/>
    </row>
    <row r="55" spans="2:5" ht="13.5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34.5" thickBot="1">
      <c r="B57" s="412" t="s">
        <v>42</v>
      </c>
      <c r="C57" s="413"/>
      <c r="D57" s="290" t="s">
        <v>118</v>
      </c>
      <c r="E57" s="291" t="s">
        <v>113</v>
      </c>
    </row>
    <row r="58" spans="2:5">
      <c r="B58" s="152" t="s">
        <v>18</v>
      </c>
      <c r="C58" s="153" t="s">
        <v>43</v>
      </c>
      <c r="D58" s="261">
        <f>D64</f>
        <v>526473.27</v>
      </c>
      <c r="E58" s="262">
        <f>D58/E21</f>
        <v>1</v>
      </c>
    </row>
    <row r="59" spans="2:5" ht="25.5">
      <c r="B59" s="349" t="s">
        <v>4</v>
      </c>
      <c r="C59" s="155" t="s">
        <v>44</v>
      </c>
      <c r="D59" s="263">
        <v>0</v>
      </c>
      <c r="E59" s="264">
        <v>0</v>
      </c>
    </row>
    <row r="60" spans="2:5" ht="25.5">
      <c r="B60" s="350" t="s">
        <v>6</v>
      </c>
      <c r="C60" s="157" t="s">
        <v>45</v>
      </c>
      <c r="D60" s="265">
        <v>0</v>
      </c>
      <c r="E60" s="266">
        <v>0</v>
      </c>
    </row>
    <row r="61" spans="2:5">
      <c r="B61" s="350" t="s">
        <v>8</v>
      </c>
      <c r="C61" s="157" t="s">
        <v>46</v>
      </c>
      <c r="D61" s="265">
        <v>0</v>
      </c>
      <c r="E61" s="266">
        <v>0</v>
      </c>
    </row>
    <row r="62" spans="2:5">
      <c r="B62" s="350" t="s">
        <v>9</v>
      </c>
      <c r="C62" s="157" t="s">
        <v>47</v>
      </c>
      <c r="D62" s="265">
        <v>0</v>
      </c>
      <c r="E62" s="266">
        <v>0</v>
      </c>
    </row>
    <row r="63" spans="2:5">
      <c r="B63" s="350" t="s">
        <v>29</v>
      </c>
      <c r="C63" s="157" t="s">
        <v>48</v>
      </c>
      <c r="D63" s="265">
        <v>0</v>
      </c>
      <c r="E63" s="266">
        <v>0</v>
      </c>
    </row>
    <row r="64" spans="2:5">
      <c r="B64" s="349" t="s">
        <v>31</v>
      </c>
      <c r="C64" s="155" t="s">
        <v>49</v>
      </c>
      <c r="D64" s="263">
        <f>E21</f>
        <v>526473.27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v>0</v>
      </c>
      <c r="E73" s="275">
        <v>0</v>
      </c>
    </row>
    <row r="74" spans="2:5">
      <c r="B74" s="352" t="s">
        <v>64</v>
      </c>
      <c r="C74" s="134" t="s">
        <v>66</v>
      </c>
      <c r="D74" s="270">
        <f>D58</f>
        <v>526473.27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v>0</v>
      </c>
      <c r="E75" s="266">
        <v>0</v>
      </c>
    </row>
    <row r="76" spans="2:5">
      <c r="B76" s="350" t="s">
        <v>6</v>
      </c>
      <c r="C76" s="157" t="s">
        <v>115</v>
      </c>
      <c r="D76" s="265">
        <f>D74</f>
        <v>526473.27</v>
      </c>
      <c r="E76" s="266">
        <f>E74</f>
        <v>1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" right="0.7" top="0.75" bottom="0.75" header="0.3" footer="0.3"/>
  <pageSetup paperSize="9" orientation="portrait" r:id="rId1"/>
  <headerFooter>
    <oddHeader>&amp;C&amp;"Calibri"&amp;10&amp;K000000Confidential&amp;1#</oddHeader>
  </headerFooter>
  <customProperties>
    <customPr name="_pios_id" r:id="rId2"/>
  </customPropertie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Arkusz60">
    <pageSetUpPr fitToPage="1"/>
  </sheetPr>
  <dimension ref="A1:L81"/>
  <sheetViews>
    <sheetView zoomScale="86" zoomScaleNormal="86" workbookViewId="0">
      <selection activeCell="E26" sqref="E26"/>
    </sheetView>
  </sheetViews>
  <sheetFormatPr defaultRowHeight="12.75"/>
  <cols>
    <col min="1" max="1" width="9.140625" style="18"/>
    <col min="2" max="2" width="4.42578125" bestFit="1" customWidth="1"/>
    <col min="3" max="3" width="77.7109375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9.140625" style="186" bestFit="1" customWidth="1"/>
    <col min="11" max="11" width="7.425781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</row>
    <row r="4" spans="2:12" ht="15">
      <c r="B4" s="216"/>
      <c r="C4" s="216"/>
      <c r="D4" s="216"/>
      <c r="E4" s="216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178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344" t="s">
        <v>3</v>
      </c>
      <c r="C11" s="331" t="s">
        <v>105</v>
      </c>
      <c r="D11" s="280">
        <v>141689.01</v>
      </c>
      <c r="E11" s="221">
        <f>SUM(E12:E16)</f>
        <v>89939.89</v>
      </c>
    </row>
    <row r="12" spans="2:12">
      <c r="B12" s="345" t="s">
        <v>4</v>
      </c>
      <c r="C12" s="128" t="s">
        <v>5</v>
      </c>
      <c r="D12" s="281">
        <v>141689.01</v>
      </c>
      <c r="E12" s="282">
        <v>89939.89</v>
      </c>
    </row>
    <row r="13" spans="2:12">
      <c r="B13" s="345" t="s">
        <v>6</v>
      </c>
      <c r="C13" s="332" t="s">
        <v>7</v>
      </c>
      <c r="D13" s="281">
        <v>0</v>
      </c>
      <c r="E13" s="333">
        <v>0</v>
      </c>
    </row>
    <row r="14" spans="2:12">
      <c r="B14" s="345" t="s">
        <v>8</v>
      </c>
      <c r="C14" s="332" t="s">
        <v>10</v>
      </c>
      <c r="D14" s="281">
        <v>0</v>
      </c>
      <c r="E14" s="333">
        <v>0</v>
      </c>
      <c r="G14" s="188"/>
    </row>
    <row r="15" spans="2:12">
      <c r="B15" s="345" t="s">
        <v>102</v>
      </c>
      <c r="C15" s="332" t="s">
        <v>11</v>
      </c>
      <c r="D15" s="281">
        <v>0</v>
      </c>
      <c r="E15" s="333">
        <v>0</v>
      </c>
    </row>
    <row r="16" spans="2:12">
      <c r="B16" s="346" t="s">
        <v>103</v>
      </c>
      <c r="C16" s="334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45" t="s">
        <v>4</v>
      </c>
      <c r="C18" s="128" t="s">
        <v>11</v>
      </c>
      <c r="D18" s="283">
        <v>0</v>
      </c>
      <c r="E18" s="333">
        <v>0</v>
      </c>
    </row>
    <row r="19" spans="2:11">
      <c r="B19" s="345" t="s">
        <v>6</v>
      </c>
      <c r="C19" s="332" t="s">
        <v>104</v>
      </c>
      <c r="D19" s="281">
        <v>0</v>
      </c>
      <c r="E19" s="333">
        <v>0</v>
      </c>
    </row>
    <row r="20" spans="2:11" ht="13.5" thickBot="1">
      <c r="B20" s="347" t="s">
        <v>8</v>
      </c>
      <c r="C20" s="336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141689.01</v>
      </c>
      <c r="E21" s="246">
        <f>E11-E17</f>
        <v>89939.89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1"/>
    </row>
    <row r="23" spans="2:11" ht="13.5">
      <c r="B23" s="429" t="s">
        <v>100</v>
      </c>
      <c r="C23" s="419"/>
      <c r="D23" s="419"/>
      <c r="E23" s="419"/>
      <c r="G23" s="187"/>
    </row>
    <row r="24" spans="2:11" ht="14.25" thickBot="1">
      <c r="B24" s="430" t="s">
        <v>101</v>
      </c>
      <c r="C24" s="420"/>
      <c r="D24" s="420"/>
      <c r="E24" s="420"/>
    </row>
    <row r="25" spans="2:11" ht="13.5" thickBot="1">
      <c r="B25" s="168"/>
      <c r="C25" s="178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179" t="s">
        <v>15</v>
      </c>
      <c r="C26" s="180" t="s">
        <v>16</v>
      </c>
      <c r="D26" s="234">
        <v>141045.13</v>
      </c>
      <c r="E26" s="235">
        <v>126500.16</v>
      </c>
      <c r="G26" s="194"/>
      <c r="H26" s="189"/>
    </row>
    <row r="27" spans="2:11">
      <c r="B27" s="131" t="s">
        <v>17</v>
      </c>
      <c r="C27" s="132" t="s">
        <v>107</v>
      </c>
      <c r="D27" s="236">
        <v>-23172.51</v>
      </c>
      <c r="E27" s="237">
        <v>-46742.12</v>
      </c>
      <c r="F27" s="57"/>
      <c r="G27" s="194"/>
      <c r="H27" s="193"/>
      <c r="I27" s="187"/>
      <c r="J27" s="194"/>
    </row>
    <row r="28" spans="2:11">
      <c r="B28" s="131" t="s">
        <v>18</v>
      </c>
      <c r="C28" s="132" t="s">
        <v>19</v>
      </c>
      <c r="D28" s="236">
        <v>5088.8500000000004</v>
      </c>
      <c r="E28" s="238">
        <v>2825.94</v>
      </c>
      <c r="F28" s="57"/>
      <c r="G28" s="187"/>
      <c r="H28" s="193"/>
      <c r="I28" s="187"/>
      <c r="J28" s="194"/>
    </row>
    <row r="29" spans="2:11">
      <c r="B29" s="140" t="s">
        <v>4</v>
      </c>
      <c r="C29" s="128" t="s">
        <v>20</v>
      </c>
      <c r="D29" s="239">
        <v>5088.8500000000004</v>
      </c>
      <c r="E29" s="240">
        <v>2825.87</v>
      </c>
      <c r="F29" s="57"/>
      <c r="G29" s="187"/>
      <c r="H29" s="193"/>
      <c r="I29" s="187"/>
      <c r="J29" s="194"/>
    </row>
    <row r="30" spans="2:11">
      <c r="B30" s="140" t="s">
        <v>6</v>
      </c>
      <c r="C30" s="128" t="s">
        <v>21</v>
      </c>
      <c r="D30" s="239">
        <v>0</v>
      </c>
      <c r="E30" s="240">
        <v>0</v>
      </c>
      <c r="F30" s="57"/>
      <c r="G30" s="187"/>
      <c r="H30" s="193"/>
      <c r="I30" s="187"/>
      <c r="J30" s="194"/>
    </row>
    <row r="31" spans="2:11">
      <c r="B31" s="140" t="s">
        <v>8</v>
      </c>
      <c r="C31" s="128" t="s">
        <v>22</v>
      </c>
      <c r="D31" s="239">
        <v>0</v>
      </c>
      <c r="E31" s="240">
        <v>7.0000000000000007E-2</v>
      </c>
      <c r="F31" s="57"/>
      <c r="G31" s="187"/>
      <c r="H31" s="193"/>
      <c r="I31" s="187"/>
      <c r="J31" s="194"/>
    </row>
    <row r="32" spans="2:11">
      <c r="B32" s="133" t="s">
        <v>23</v>
      </c>
      <c r="C32" s="134" t="s">
        <v>24</v>
      </c>
      <c r="D32" s="236">
        <v>28261.359999999997</v>
      </c>
      <c r="E32" s="238">
        <v>49568.06</v>
      </c>
      <c r="F32" s="57"/>
      <c r="G32" s="194"/>
      <c r="H32" s="193"/>
      <c r="I32" s="187"/>
      <c r="J32" s="194"/>
    </row>
    <row r="33" spans="2:10">
      <c r="B33" s="140" t="s">
        <v>4</v>
      </c>
      <c r="C33" s="128" t="s">
        <v>25</v>
      </c>
      <c r="D33" s="239">
        <v>1434.36</v>
      </c>
      <c r="E33" s="240">
        <v>45496.18</v>
      </c>
      <c r="F33" s="57"/>
      <c r="G33" s="187"/>
      <c r="H33" s="193"/>
      <c r="I33" s="187"/>
      <c r="J33" s="194"/>
    </row>
    <row r="34" spans="2:10">
      <c r="B34" s="140" t="s">
        <v>6</v>
      </c>
      <c r="C34" s="128" t="s">
        <v>26</v>
      </c>
      <c r="D34" s="239">
        <v>0</v>
      </c>
      <c r="E34" s="240">
        <v>0</v>
      </c>
      <c r="F34" s="57"/>
      <c r="G34" s="187"/>
      <c r="H34" s="193"/>
      <c r="I34" s="187"/>
      <c r="J34" s="194"/>
    </row>
    <row r="35" spans="2:10">
      <c r="B35" s="140" t="s">
        <v>8</v>
      </c>
      <c r="C35" s="128" t="s">
        <v>27</v>
      </c>
      <c r="D35" s="239">
        <v>197.08</v>
      </c>
      <c r="E35" s="240">
        <v>136.69</v>
      </c>
      <c r="F35" s="57"/>
      <c r="G35" s="187"/>
      <c r="H35" s="193"/>
      <c r="I35" s="187"/>
      <c r="J35" s="194"/>
    </row>
    <row r="36" spans="2:10">
      <c r="B36" s="140" t="s">
        <v>9</v>
      </c>
      <c r="C36" s="128" t="s">
        <v>28</v>
      </c>
      <c r="D36" s="239">
        <v>0</v>
      </c>
      <c r="E36" s="240">
        <v>0</v>
      </c>
      <c r="F36" s="57"/>
      <c r="G36" s="187"/>
      <c r="H36" s="193"/>
      <c r="I36" s="187"/>
      <c r="J36" s="194"/>
    </row>
    <row r="37" spans="2:10" ht="25.5">
      <c r="B37" s="140" t="s">
        <v>29</v>
      </c>
      <c r="C37" s="128" t="s">
        <v>30</v>
      </c>
      <c r="D37" s="239">
        <v>238.16</v>
      </c>
      <c r="E37" s="240">
        <v>230.15</v>
      </c>
      <c r="F37" s="57"/>
      <c r="G37" s="187"/>
      <c r="H37"/>
      <c r="I37" s="187"/>
      <c r="J37" s="194"/>
    </row>
    <row r="38" spans="2:10">
      <c r="B38" s="140" t="s">
        <v>31</v>
      </c>
      <c r="C38" s="128" t="s">
        <v>32</v>
      </c>
      <c r="D38" s="239">
        <v>0</v>
      </c>
      <c r="E38" s="240">
        <v>0</v>
      </c>
      <c r="F38" s="57"/>
      <c r="G38" s="187"/>
      <c r="H38"/>
      <c r="I38" s="187"/>
      <c r="J38" s="194"/>
    </row>
    <row r="39" spans="2:10">
      <c r="B39" s="141" t="s">
        <v>33</v>
      </c>
      <c r="C39" s="142" t="s">
        <v>34</v>
      </c>
      <c r="D39" s="241">
        <v>26391.759999999998</v>
      </c>
      <c r="E39" s="242">
        <v>3705.04</v>
      </c>
      <c r="F39" s="57"/>
      <c r="G39" s="187"/>
      <c r="H39" s="193"/>
      <c r="I39" s="187"/>
      <c r="J39" s="194"/>
    </row>
    <row r="40" spans="2:10" ht="13.5" thickBot="1">
      <c r="B40" s="181" t="s">
        <v>35</v>
      </c>
      <c r="C40" s="182" t="s">
        <v>36</v>
      </c>
      <c r="D40" s="243">
        <v>23816.39</v>
      </c>
      <c r="E40" s="244">
        <v>10181.85</v>
      </c>
      <c r="G40" s="194"/>
      <c r="H40" s="189"/>
    </row>
    <row r="41" spans="2:10" ht="13.5" thickBot="1">
      <c r="B41" s="183" t="s">
        <v>37</v>
      </c>
      <c r="C41" s="184" t="s">
        <v>38</v>
      </c>
      <c r="D41" s="245">
        <v>141689.01</v>
      </c>
      <c r="E41" s="246">
        <f>SUM(E26,E27,E40)</f>
        <v>89939.890000000014</v>
      </c>
      <c r="F41" s="59"/>
      <c r="G41" s="194"/>
    </row>
    <row r="42" spans="2:10">
      <c r="B42" s="185"/>
      <c r="C42" s="185"/>
      <c r="D42" s="247"/>
      <c r="E42" s="247"/>
      <c r="F42" s="59"/>
      <c r="G42" s="188"/>
    </row>
    <row r="43" spans="2:10" ht="13.5">
      <c r="B43" s="429" t="s">
        <v>60</v>
      </c>
      <c r="C43" s="421"/>
      <c r="D43" s="421"/>
      <c r="E43" s="421"/>
      <c r="G43" s="187"/>
    </row>
    <row r="44" spans="2:10" ht="14.25" thickBot="1">
      <c r="B44" s="430" t="s">
        <v>117</v>
      </c>
      <c r="C44" s="422"/>
      <c r="D44" s="422"/>
      <c r="E44" s="422"/>
      <c r="G44" s="187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144" t="s">
        <v>4</v>
      </c>
      <c r="C47" s="128" t="s">
        <v>40</v>
      </c>
      <c r="D47" s="250">
        <v>160.13480000000001</v>
      </c>
      <c r="E47" s="251">
        <v>112.1883</v>
      </c>
      <c r="G47" s="187"/>
    </row>
    <row r="48" spans="2:10">
      <c r="B48" s="145" t="s">
        <v>6</v>
      </c>
      <c r="C48" s="142" t="s">
        <v>41</v>
      </c>
      <c r="D48" s="250">
        <v>134.4349</v>
      </c>
      <c r="E48" s="252">
        <v>72.122699999999995</v>
      </c>
      <c r="G48" s="187"/>
    </row>
    <row r="49" spans="2:5">
      <c r="B49" s="146" t="s">
        <v>23</v>
      </c>
      <c r="C49" s="147" t="s">
        <v>109</v>
      </c>
      <c r="D49" s="253"/>
      <c r="E49" s="254"/>
    </row>
    <row r="50" spans="2:5">
      <c r="B50" s="144" t="s">
        <v>4</v>
      </c>
      <c r="C50" s="128" t="s">
        <v>40</v>
      </c>
      <c r="D50" s="250">
        <v>880.79</v>
      </c>
      <c r="E50" s="255">
        <v>1127.57</v>
      </c>
    </row>
    <row r="51" spans="2:5">
      <c r="B51" s="144" t="s">
        <v>6</v>
      </c>
      <c r="C51" s="128" t="s">
        <v>110</v>
      </c>
      <c r="D51" s="250">
        <v>880.79</v>
      </c>
      <c r="E51" s="365">
        <v>1085.69</v>
      </c>
    </row>
    <row r="52" spans="2:5">
      <c r="B52" s="144" t="s">
        <v>8</v>
      </c>
      <c r="C52" s="128" t="s">
        <v>111</v>
      </c>
      <c r="D52" s="250">
        <v>1053.96</v>
      </c>
      <c r="E52" s="365">
        <v>1268.3600000000001</v>
      </c>
    </row>
    <row r="53" spans="2:5" ht="13.5" thickBot="1">
      <c r="B53" s="148" t="s">
        <v>9</v>
      </c>
      <c r="C53" s="149" t="s">
        <v>41</v>
      </c>
      <c r="D53" s="256">
        <v>1053.96</v>
      </c>
      <c r="E53" s="257">
        <v>1247.04</v>
      </c>
    </row>
    <row r="54" spans="2:5">
      <c r="B54" s="150"/>
      <c r="C54" s="151"/>
      <c r="D54" s="258"/>
      <c r="E54" s="258"/>
    </row>
    <row r="55" spans="2:5" ht="13.5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23.25" thickBot="1">
      <c r="B57" s="412" t="s">
        <v>42</v>
      </c>
      <c r="C57" s="413"/>
      <c r="D57" s="290" t="s">
        <v>118</v>
      </c>
      <c r="E57" s="291" t="s">
        <v>113</v>
      </c>
    </row>
    <row r="58" spans="2:5">
      <c r="B58" s="152" t="s">
        <v>18</v>
      </c>
      <c r="C58" s="153" t="s">
        <v>43</v>
      </c>
      <c r="D58" s="261">
        <f>D64</f>
        <v>89939.89</v>
      </c>
      <c r="E58" s="262">
        <f>D58/E21</f>
        <v>1</v>
      </c>
    </row>
    <row r="59" spans="2:5" ht="25.5">
      <c r="B59" s="349" t="s">
        <v>4</v>
      </c>
      <c r="C59" s="155" t="s">
        <v>44</v>
      </c>
      <c r="D59" s="263">
        <v>0</v>
      </c>
      <c r="E59" s="264">
        <v>0</v>
      </c>
    </row>
    <row r="60" spans="2:5" ht="25.5">
      <c r="B60" s="350" t="s">
        <v>6</v>
      </c>
      <c r="C60" s="157" t="s">
        <v>45</v>
      </c>
      <c r="D60" s="265">
        <v>0</v>
      </c>
      <c r="E60" s="266">
        <v>0</v>
      </c>
    </row>
    <row r="61" spans="2:5">
      <c r="B61" s="350" t="s">
        <v>8</v>
      </c>
      <c r="C61" s="157" t="s">
        <v>46</v>
      </c>
      <c r="D61" s="265">
        <v>0</v>
      </c>
      <c r="E61" s="266">
        <v>0</v>
      </c>
    </row>
    <row r="62" spans="2:5">
      <c r="B62" s="350" t="s">
        <v>9</v>
      </c>
      <c r="C62" s="157" t="s">
        <v>47</v>
      </c>
      <c r="D62" s="265">
        <v>0</v>
      </c>
      <c r="E62" s="266">
        <v>0</v>
      </c>
    </row>
    <row r="63" spans="2:5">
      <c r="B63" s="350" t="s">
        <v>29</v>
      </c>
      <c r="C63" s="157" t="s">
        <v>48</v>
      </c>
      <c r="D63" s="265">
        <v>0</v>
      </c>
      <c r="E63" s="266">
        <v>0</v>
      </c>
    </row>
    <row r="64" spans="2:5">
      <c r="B64" s="349" t="s">
        <v>31</v>
      </c>
      <c r="C64" s="155" t="s">
        <v>49</v>
      </c>
      <c r="D64" s="263">
        <f>E21</f>
        <v>89939.89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v>0</v>
      </c>
      <c r="E73" s="275">
        <v>0</v>
      </c>
    </row>
    <row r="74" spans="2:5">
      <c r="B74" s="352" t="s">
        <v>64</v>
      </c>
      <c r="C74" s="134" t="s">
        <v>66</v>
      </c>
      <c r="D74" s="270">
        <f>D58</f>
        <v>89939.89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f>D74</f>
        <v>89939.89</v>
      </c>
      <c r="E75" s="266">
        <f>E74</f>
        <v>1</v>
      </c>
    </row>
    <row r="76" spans="2:5">
      <c r="B76" s="350" t="s">
        <v>6</v>
      </c>
      <c r="C76" s="157" t="s">
        <v>115</v>
      </c>
      <c r="D76" s="265">
        <v>0</v>
      </c>
      <c r="E76" s="266">
        <v>0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  <headerFooter>
    <oddHeader>&amp;C&amp;"Calibri"&amp;10&amp;K000000Confidential&amp;1#</oddHeader>
  </headerFooter>
  <customProperties>
    <customPr name="_pios_id" r:id="rId2"/>
  </customPropertie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Arkusz61"/>
  <dimension ref="A1:L81"/>
  <sheetViews>
    <sheetView zoomScale="86" zoomScaleNormal="86" workbookViewId="0">
      <selection activeCell="E26" sqref="E26"/>
    </sheetView>
  </sheetViews>
  <sheetFormatPr defaultRowHeight="12.75"/>
  <cols>
    <col min="1" max="1" width="9.140625" style="18"/>
    <col min="2" max="2" width="4.42578125" bestFit="1" customWidth="1"/>
    <col min="3" max="3" width="77.7109375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9.140625" style="186" bestFit="1" customWidth="1"/>
    <col min="11" max="11" width="7.425781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</row>
    <row r="4" spans="2:12" ht="15">
      <c r="B4" s="216"/>
      <c r="C4" s="216"/>
      <c r="D4" s="216"/>
      <c r="E4" s="216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182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344" t="s">
        <v>3</v>
      </c>
      <c r="C11" s="331" t="s">
        <v>105</v>
      </c>
      <c r="D11" s="280">
        <v>264016.96999999997</v>
      </c>
      <c r="E11" s="221">
        <f>SUM(E12:E16)</f>
        <v>231068.36</v>
      </c>
    </row>
    <row r="12" spans="2:12">
      <c r="B12" s="356" t="s">
        <v>4</v>
      </c>
      <c r="C12" s="157" t="s">
        <v>5</v>
      </c>
      <c r="D12" s="281">
        <v>264016.96999999997</v>
      </c>
      <c r="E12" s="282">
        <v>231068.36</v>
      </c>
    </row>
    <row r="13" spans="2:12">
      <c r="B13" s="356" t="s">
        <v>6</v>
      </c>
      <c r="C13" s="357" t="s">
        <v>7</v>
      </c>
      <c r="D13" s="281">
        <v>0</v>
      </c>
      <c r="E13" s="333">
        <v>0</v>
      </c>
    </row>
    <row r="14" spans="2:12">
      <c r="B14" s="356" t="s">
        <v>8</v>
      </c>
      <c r="C14" s="357" t="s">
        <v>10</v>
      </c>
      <c r="D14" s="281">
        <v>0</v>
      </c>
      <c r="E14" s="333">
        <v>0</v>
      </c>
      <c r="G14" s="188"/>
    </row>
    <row r="15" spans="2:12">
      <c r="B15" s="356" t="s">
        <v>102</v>
      </c>
      <c r="C15" s="357" t="s">
        <v>11</v>
      </c>
      <c r="D15" s="281">
        <v>0</v>
      </c>
      <c r="E15" s="333">
        <v>0</v>
      </c>
    </row>
    <row r="16" spans="2:12">
      <c r="B16" s="358" t="s">
        <v>103</v>
      </c>
      <c r="C16" s="359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56" t="s">
        <v>4</v>
      </c>
      <c r="C18" s="157" t="s">
        <v>11</v>
      </c>
      <c r="D18" s="283">
        <v>0</v>
      </c>
      <c r="E18" s="333">
        <v>0</v>
      </c>
    </row>
    <row r="19" spans="2:11">
      <c r="B19" s="356" t="s">
        <v>6</v>
      </c>
      <c r="C19" s="357" t="s">
        <v>104</v>
      </c>
      <c r="D19" s="281">
        <v>0</v>
      </c>
      <c r="E19" s="333">
        <v>0</v>
      </c>
    </row>
    <row r="20" spans="2:11" ht="13.5" thickBot="1">
      <c r="B20" s="360" t="s">
        <v>8</v>
      </c>
      <c r="C20" s="361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264016.96999999997</v>
      </c>
      <c r="E21" s="246">
        <f>E11-E17</f>
        <v>231068.36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>
      <c r="B23" s="429" t="s">
        <v>100</v>
      </c>
      <c r="C23" s="431"/>
      <c r="D23" s="431"/>
      <c r="E23" s="431"/>
      <c r="G23" s="187"/>
    </row>
    <row r="24" spans="2:11" ht="14.25" thickBot="1">
      <c r="B24" s="430" t="s">
        <v>101</v>
      </c>
      <c r="C24" s="432"/>
      <c r="D24" s="432"/>
      <c r="E24" s="432"/>
    </row>
    <row r="25" spans="2:11" ht="13.5" thickBot="1">
      <c r="B25" s="168"/>
      <c r="C25" s="362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179" t="s">
        <v>15</v>
      </c>
      <c r="C26" s="180" t="s">
        <v>16</v>
      </c>
      <c r="D26" s="234">
        <v>223937.74</v>
      </c>
      <c r="E26" s="235">
        <v>207955.64</v>
      </c>
      <c r="G26" s="194"/>
    </row>
    <row r="27" spans="2:11">
      <c r="B27" s="131" t="s">
        <v>17</v>
      </c>
      <c r="C27" s="132" t="s">
        <v>107</v>
      </c>
      <c r="D27" s="236">
        <v>-1515.92</v>
      </c>
      <c r="E27" s="237">
        <v>-4363.74</v>
      </c>
      <c r="F27" s="57"/>
      <c r="G27" s="204"/>
      <c r="H27" s="193"/>
      <c r="I27" s="187"/>
      <c r="J27" s="194"/>
    </row>
    <row r="28" spans="2:11">
      <c r="B28" s="131" t="s">
        <v>18</v>
      </c>
      <c r="C28" s="132" t="s">
        <v>19</v>
      </c>
      <c r="D28" s="236">
        <v>3907.47</v>
      </c>
      <c r="E28" s="238">
        <v>3351.29</v>
      </c>
      <c r="F28" s="57"/>
      <c r="G28" s="193"/>
      <c r="H28" s="193"/>
      <c r="I28" s="187"/>
      <c r="J28" s="194"/>
    </row>
    <row r="29" spans="2:11">
      <c r="B29" s="363" t="s">
        <v>4</v>
      </c>
      <c r="C29" s="157" t="s">
        <v>20</v>
      </c>
      <c r="D29" s="239">
        <v>3907.41</v>
      </c>
      <c r="E29" s="240">
        <v>3351.23</v>
      </c>
      <c r="F29" s="57"/>
      <c r="G29" s="193"/>
      <c r="H29" s="193"/>
      <c r="I29" s="187"/>
      <c r="J29" s="194"/>
    </row>
    <row r="30" spans="2:11">
      <c r="B30" s="363" t="s">
        <v>6</v>
      </c>
      <c r="C30" s="157" t="s">
        <v>21</v>
      </c>
      <c r="D30" s="239">
        <v>0</v>
      </c>
      <c r="E30" s="240">
        <v>0</v>
      </c>
      <c r="F30" s="57"/>
      <c r="G30" s="193"/>
      <c r="H30" s="193"/>
      <c r="I30" s="187"/>
      <c r="J30" s="194"/>
    </row>
    <row r="31" spans="2:11">
      <c r="B31" s="363" t="s">
        <v>8</v>
      </c>
      <c r="C31" s="157" t="s">
        <v>22</v>
      </c>
      <c r="D31" s="239">
        <v>0.06</v>
      </c>
      <c r="E31" s="240">
        <v>0.06</v>
      </c>
      <c r="F31" s="57"/>
      <c r="G31" s="193"/>
      <c r="H31" s="193"/>
      <c r="I31" s="187"/>
      <c r="J31" s="194"/>
    </row>
    <row r="32" spans="2:11">
      <c r="B32" s="133" t="s">
        <v>23</v>
      </c>
      <c r="C32" s="134" t="s">
        <v>24</v>
      </c>
      <c r="D32" s="236">
        <v>5423.39</v>
      </c>
      <c r="E32" s="238">
        <v>7715.03</v>
      </c>
      <c r="F32" s="57"/>
      <c r="G32" s="204"/>
      <c r="H32" s="193"/>
      <c r="I32" s="187"/>
      <c r="J32" s="194"/>
    </row>
    <row r="33" spans="2:10">
      <c r="B33" s="363" t="s">
        <v>4</v>
      </c>
      <c r="C33" s="157" t="s">
        <v>25</v>
      </c>
      <c r="D33" s="239">
        <v>3844.98</v>
      </c>
      <c r="E33" s="240">
        <v>6881.01</v>
      </c>
      <c r="F33" s="57"/>
      <c r="G33" s="193"/>
      <c r="H33" s="193"/>
      <c r="I33" s="187"/>
      <c r="J33" s="194"/>
    </row>
    <row r="34" spans="2:10">
      <c r="B34" s="363" t="s">
        <v>6</v>
      </c>
      <c r="C34" s="157" t="s">
        <v>26</v>
      </c>
      <c r="D34" s="239">
        <v>0</v>
      </c>
      <c r="E34" s="240">
        <v>0</v>
      </c>
      <c r="F34" s="57"/>
      <c r="G34" s="193"/>
      <c r="H34" s="193"/>
      <c r="I34" s="187"/>
      <c r="J34" s="194"/>
    </row>
    <row r="35" spans="2:10">
      <c r="B35" s="363" t="s">
        <v>8</v>
      </c>
      <c r="C35" s="157" t="s">
        <v>27</v>
      </c>
      <c r="D35" s="239">
        <v>352.49</v>
      </c>
      <c r="E35" s="240">
        <v>161.69999999999999</v>
      </c>
      <c r="F35" s="57"/>
      <c r="G35" s="193"/>
      <c r="H35" s="193"/>
      <c r="I35" s="187"/>
      <c r="J35" s="194"/>
    </row>
    <row r="36" spans="2:10">
      <c r="B36" s="363" t="s">
        <v>9</v>
      </c>
      <c r="C36" s="157" t="s">
        <v>28</v>
      </c>
      <c r="D36" s="239">
        <v>0</v>
      </c>
      <c r="E36" s="240">
        <v>0</v>
      </c>
      <c r="F36" s="57"/>
      <c r="G36" s="193"/>
      <c r="H36" s="193"/>
      <c r="I36" s="187"/>
      <c r="J36" s="194"/>
    </row>
    <row r="37" spans="2:10" ht="25.5">
      <c r="B37" s="363" t="s">
        <v>29</v>
      </c>
      <c r="C37" s="157" t="s">
        <v>30</v>
      </c>
      <c r="D37" s="239">
        <v>1225.92</v>
      </c>
      <c r="E37" s="240">
        <v>672.32</v>
      </c>
      <c r="F37" s="57"/>
      <c r="G37" s="193"/>
      <c r="H37" s="193"/>
      <c r="I37" s="187"/>
      <c r="J37" s="194"/>
    </row>
    <row r="38" spans="2:10">
      <c r="B38" s="363" t="s">
        <v>31</v>
      </c>
      <c r="C38" s="157" t="s">
        <v>32</v>
      </c>
      <c r="D38" s="239">
        <v>0</v>
      </c>
      <c r="E38" s="240">
        <v>0</v>
      </c>
      <c r="F38" s="57"/>
      <c r="G38" s="193"/>
      <c r="H38" s="193"/>
      <c r="I38" s="187"/>
      <c r="J38" s="194"/>
    </row>
    <row r="39" spans="2:10">
      <c r="B39" s="364" t="s">
        <v>33</v>
      </c>
      <c r="C39" s="155" t="s">
        <v>34</v>
      </c>
      <c r="D39" s="241">
        <v>0</v>
      </c>
      <c r="E39" s="242">
        <v>0</v>
      </c>
      <c r="F39" s="57"/>
      <c r="G39"/>
      <c r="H39" s="193"/>
      <c r="I39" s="187"/>
      <c r="J39" s="194"/>
    </row>
    <row r="40" spans="2:10" ht="13.5" thickBot="1">
      <c r="B40" s="181" t="s">
        <v>35</v>
      </c>
      <c r="C40" s="182" t="s">
        <v>36</v>
      </c>
      <c r="D40" s="243">
        <v>41595.15</v>
      </c>
      <c r="E40" s="244">
        <v>27476.46</v>
      </c>
      <c r="G40"/>
      <c r="H40" s="193"/>
    </row>
    <row r="41" spans="2:10" ht="13.5" thickBot="1">
      <c r="B41" s="183" t="s">
        <v>37</v>
      </c>
      <c r="C41" s="184" t="s">
        <v>38</v>
      </c>
      <c r="D41" s="245">
        <v>264016.96999999997</v>
      </c>
      <c r="E41" s="246">
        <f>SUM(E26,E27,E40)</f>
        <v>231068.36000000002</v>
      </c>
      <c r="F41" s="59"/>
      <c r="G41" s="194"/>
      <c r="H41" s="193"/>
    </row>
    <row r="42" spans="2:10">
      <c r="B42" s="185"/>
      <c r="C42" s="185"/>
      <c r="D42" s="247"/>
      <c r="E42" s="247"/>
      <c r="F42" s="59"/>
      <c r="G42" s="188"/>
    </row>
    <row r="43" spans="2:10" ht="13.5">
      <c r="B43" s="429" t="s">
        <v>60</v>
      </c>
      <c r="C43" s="409"/>
      <c r="D43" s="409"/>
      <c r="E43" s="409"/>
      <c r="G43" s="187"/>
    </row>
    <row r="44" spans="2:10" ht="14.25" thickBot="1">
      <c r="B44" s="430" t="s">
        <v>117</v>
      </c>
      <c r="C44" s="411"/>
      <c r="D44" s="411"/>
      <c r="E44" s="411"/>
      <c r="G44" s="187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350" t="s">
        <v>4</v>
      </c>
      <c r="C47" s="157" t="s">
        <v>40</v>
      </c>
      <c r="D47" s="250">
        <v>472.2731</v>
      </c>
      <c r="E47" s="251">
        <v>367.19869999999997</v>
      </c>
      <c r="G47" s="187"/>
      <c r="H47" s="196"/>
    </row>
    <row r="48" spans="2:10">
      <c r="B48" s="349" t="s">
        <v>6</v>
      </c>
      <c r="C48" s="155" t="s">
        <v>41</v>
      </c>
      <c r="D48" s="250">
        <v>469.06330000000003</v>
      </c>
      <c r="E48" s="252">
        <v>359.10849999999999</v>
      </c>
      <c r="G48" s="196"/>
    </row>
    <row r="49" spans="2:5">
      <c r="B49" s="146" t="s">
        <v>23</v>
      </c>
      <c r="C49" s="147" t="s">
        <v>109</v>
      </c>
      <c r="D49" s="253"/>
      <c r="E49" s="254"/>
    </row>
    <row r="50" spans="2:5">
      <c r="B50" s="350" t="s">
        <v>4</v>
      </c>
      <c r="C50" s="157" t="s">
        <v>40</v>
      </c>
      <c r="D50" s="250">
        <v>474.17</v>
      </c>
      <c r="E50" s="255">
        <v>566.33000000000004</v>
      </c>
    </row>
    <row r="51" spans="2:5">
      <c r="B51" s="350" t="s">
        <v>6</v>
      </c>
      <c r="C51" s="157" t="s">
        <v>110</v>
      </c>
      <c r="D51" s="250">
        <v>474.17</v>
      </c>
      <c r="E51" s="255">
        <v>566.33000000000004</v>
      </c>
    </row>
    <row r="52" spans="2:5">
      <c r="B52" s="350" t="s">
        <v>8</v>
      </c>
      <c r="C52" s="157" t="s">
        <v>111</v>
      </c>
      <c r="D52" s="250">
        <v>565.97</v>
      </c>
      <c r="E52" s="255">
        <v>654.19000000000005</v>
      </c>
    </row>
    <row r="53" spans="2:5" ht="13.5" thickBot="1">
      <c r="B53" s="355" t="s">
        <v>9</v>
      </c>
      <c r="C53" s="165" t="s">
        <v>41</v>
      </c>
      <c r="D53" s="256">
        <v>562.86</v>
      </c>
      <c r="E53" s="257">
        <v>643.45000000000005</v>
      </c>
    </row>
    <row r="54" spans="2:5">
      <c r="B54" s="150"/>
      <c r="C54" s="151"/>
      <c r="D54" s="258"/>
      <c r="E54" s="258"/>
    </row>
    <row r="55" spans="2:5" ht="13.5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23.25" thickBot="1">
      <c r="B57" s="412" t="s">
        <v>42</v>
      </c>
      <c r="C57" s="413"/>
      <c r="D57" s="290" t="s">
        <v>118</v>
      </c>
      <c r="E57" s="291" t="s">
        <v>113</v>
      </c>
    </row>
    <row r="58" spans="2:5">
      <c r="B58" s="152" t="s">
        <v>18</v>
      </c>
      <c r="C58" s="153" t="s">
        <v>43</v>
      </c>
      <c r="D58" s="261">
        <f>D64</f>
        <v>231068.36</v>
      </c>
      <c r="E58" s="262">
        <f>D58/E21</f>
        <v>1</v>
      </c>
    </row>
    <row r="59" spans="2:5" ht="25.5">
      <c r="B59" s="349" t="s">
        <v>4</v>
      </c>
      <c r="C59" s="155" t="s">
        <v>44</v>
      </c>
      <c r="D59" s="263">
        <v>0</v>
      </c>
      <c r="E59" s="264">
        <v>0</v>
      </c>
    </row>
    <row r="60" spans="2:5" ht="25.5">
      <c r="B60" s="350" t="s">
        <v>6</v>
      </c>
      <c r="C60" s="157" t="s">
        <v>45</v>
      </c>
      <c r="D60" s="265">
        <v>0</v>
      </c>
      <c r="E60" s="266">
        <v>0</v>
      </c>
    </row>
    <row r="61" spans="2:5">
      <c r="B61" s="350" t="s">
        <v>8</v>
      </c>
      <c r="C61" s="157" t="s">
        <v>46</v>
      </c>
      <c r="D61" s="265">
        <v>0</v>
      </c>
      <c r="E61" s="266">
        <v>0</v>
      </c>
    </row>
    <row r="62" spans="2:5">
      <c r="B62" s="350" t="s">
        <v>9</v>
      </c>
      <c r="C62" s="157" t="s">
        <v>47</v>
      </c>
      <c r="D62" s="265">
        <v>0</v>
      </c>
      <c r="E62" s="266">
        <v>0</v>
      </c>
    </row>
    <row r="63" spans="2:5">
      <c r="B63" s="350" t="s">
        <v>29</v>
      </c>
      <c r="C63" s="157" t="s">
        <v>48</v>
      </c>
      <c r="D63" s="265">
        <v>0</v>
      </c>
      <c r="E63" s="266">
        <v>0</v>
      </c>
    </row>
    <row r="64" spans="2:5">
      <c r="B64" s="349" t="s">
        <v>31</v>
      </c>
      <c r="C64" s="155" t="s">
        <v>49</v>
      </c>
      <c r="D64" s="263">
        <f>E21</f>
        <v>231068.36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v>0</v>
      </c>
      <c r="E73" s="275">
        <v>0</v>
      </c>
    </row>
    <row r="74" spans="2:5">
      <c r="B74" s="352" t="s">
        <v>64</v>
      </c>
      <c r="C74" s="134" t="s">
        <v>66</v>
      </c>
      <c r="D74" s="270">
        <f>D58</f>
        <v>231068.36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f>D74</f>
        <v>231068.36</v>
      </c>
      <c r="E75" s="266">
        <f>E74</f>
        <v>1</v>
      </c>
    </row>
    <row r="76" spans="2:5">
      <c r="B76" s="350" t="s">
        <v>6</v>
      </c>
      <c r="C76" s="157" t="s">
        <v>115</v>
      </c>
      <c r="D76" s="265">
        <v>0</v>
      </c>
      <c r="E76" s="266">
        <v>0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1" type="noConversion"/>
  <pageMargins left="0.48" right="0.75" top="0.52" bottom="0.43" header="0.5" footer="0.5"/>
  <pageSetup paperSize="9" scale="70" orientation="portrait" r:id="rId1"/>
  <headerFooter alignWithMargins="0">
    <oddHeader>&amp;C&amp;"Calibri"&amp;10&amp;K000000Confidential&amp;1#</oddHeader>
  </headerFooter>
  <customProperties>
    <customPr name="_pios_id" r:id="rId2"/>
  </customPropertie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Arkusz62"/>
  <dimension ref="A1:L81"/>
  <sheetViews>
    <sheetView zoomScale="86" zoomScaleNormal="86" workbookViewId="0">
      <selection activeCell="E26" sqref="E26"/>
    </sheetView>
  </sheetViews>
  <sheetFormatPr defaultRowHeight="12.75"/>
  <cols>
    <col min="1" max="1" width="9.140625" style="18"/>
    <col min="2" max="2" width="4.5703125" bestFit="1" customWidth="1"/>
    <col min="3" max="3" width="77.7109375" customWidth="1"/>
    <col min="4" max="4" width="17.7109375" style="96" bestFit="1" customWidth="1"/>
    <col min="5" max="5" width="16.425781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8.5703125" style="186" bestFit="1" customWidth="1"/>
    <col min="11" max="11" width="7.1406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H2" s="200"/>
      <c r="I2" s="200"/>
      <c r="J2" s="194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  <c r="H3" s="200"/>
      <c r="I3" s="200"/>
      <c r="J3" s="194"/>
    </row>
    <row r="4" spans="2:12" ht="15">
      <c r="B4" s="216"/>
      <c r="C4" s="216"/>
      <c r="D4" s="216"/>
      <c r="E4" s="216"/>
      <c r="J4" s="194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150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344" t="s">
        <v>3</v>
      </c>
      <c r="C11" s="331" t="s">
        <v>105</v>
      </c>
      <c r="D11" s="280">
        <v>632881.59</v>
      </c>
      <c r="E11" s="221">
        <f>SUM(E12:E16)</f>
        <v>409994.15</v>
      </c>
    </row>
    <row r="12" spans="2:12">
      <c r="B12" s="345" t="s">
        <v>4</v>
      </c>
      <c r="C12" s="128" t="s">
        <v>5</v>
      </c>
      <c r="D12" s="281">
        <v>632881.59</v>
      </c>
      <c r="E12" s="282">
        <v>409994.15</v>
      </c>
    </row>
    <row r="13" spans="2:12">
      <c r="B13" s="345" t="s">
        <v>6</v>
      </c>
      <c r="C13" s="332" t="s">
        <v>7</v>
      </c>
      <c r="D13" s="281">
        <v>0</v>
      </c>
      <c r="E13" s="333">
        <v>0</v>
      </c>
    </row>
    <row r="14" spans="2:12">
      <c r="B14" s="345" t="s">
        <v>8</v>
      </c>
      <c r="C14" s="332" t="s">
        <v>10</v>
      </c>
      <c r="D14" s="281">
        <v>0</v>
      </c>
      <c r="E14" s="333">
        <v>0</v>
      </c>
      <c r="G14" s="188"/>
    </row>
    <row r="15" spans="2:12">
      <c r="B15" s="345" t="s">
        <v>102</v>
      </c>
      <c r="C15" s="332" t="s">
        <v>11</v>
      </c>
      <c r="D15" s="281">
        <v>0</v>
      </c>
      <c r="E15" s="333">
        <v>0</v>
      </c>
    </row>
    <row r="16" spans="2:12">
      <c r="B16" s="346" t="s">
        <v>103</v>
      </c>
      <c r="C16" s="334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45" t="s">
        <v>4</v>
      </c>
      <c r="C18" s="128" t="s">
        <v>11</v>
      </c>
      <c r="D18" s="283">
        <v>0</v>
      </c>
      <c r="E18" s="333">
        <v>0</v>
      </c>
    </row>
    <row r="19" spans="2:11">
      <c r="B19" s="345" t="s">
        <v>6</v>
      </c>
      <c r="C19" s="332" t="s">
        <v>104</v>
      </c>
      <c r="D19" s="281">
        <v>0</v>
      </c>
      <c r="E19" s="333">
        <v>0</v>
      </c>
    </row>
    <row r="20" spans="2:11" ht="13.5" thickBot="1">
      <c r="B20" s="347" t="s">
        <v>8</v>
      </c>
      <c r="C20" s="336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632881.59</v>
      </c>
      <c r="E21" s="246">
        <f>E11-E17</f>
        <v>409994.15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>
      <c r="B23" s="429" t="s">
        <v>100</v>
      </c>
      <c r="C23" s="419"/>
      <c r="D23" s="419"/>
      <c r="E23" s="419"/>
      <c r="G23" s="187"/>
    </row>
    <row r="24" spans="2:11" ht="14.25" thickBot="1">
      <c r="B24" s="430" t="s">
        <v>101</v>
      </c>
      <c r="C24" s="420"/>
      <c r="D24" s="420"/>
      <c r="E24" s="420"/>
    </row>
    <row r="25" spans="2:11" ht="13.5" thickBot="1">
      <c r="B25" s="168"/>
      <c r="C25" s="178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179" t="s">
        <v>15</v>
      </c>
      <c r="C26" s="180" t="s">
        <v>16</v>
      </c>
      <c r="D26" s="366">
        <v>598773.78</v>
      </c>
      <c r="E26" s="235">
        <v>669592.01</v>
      </c>
      <c r="G26" s="194"/>
    </row>
    <row r="27" spans="2:11">
      <c r="B27" s="131" t="s">
        <v>17</v>
      </c>
      <c r="C27" s="132" t="s">
        <v>107</v>
      </c>
      <c r="D27" s="236">
        <v>-29316.93</v>
      </c>
      <c r="E27" s="237">
        <v>-314170.44</v>
      </c>
      <c r="F27" s="57"/>
      <c r="G27" s="194"/>
      <c r="H27" s="193"/>
      <c r="I27" s="187"/>
      <c r="J27" s="194"/>
    </row>
    <row r="28" spans="2:11">
      <c r="B28" s="131" t="s">
        <v>18</v>
      </c>
      <c r="C28" s="132" t="s">
        <v>19</v>
      </c>
      <c r="D28" s="236">
        <v>0</v>
      </c>
      <c r="E28" s="238">
        <v>10033.700000000001</v>
      </c>
      <c r="F28" s="57"/>
      <c r="G28" s="187"/>
      <c r="H28" s="193"/>
      <c r="I28" s="187"/>
      <c r="J28" s="194"/>
    </row>
    <row r="29" spans="2:11">
      <c r="B29" s="140" t="s">
        <v>4</v>
      </c>
      <c r="C29" s="128" t="s">
        <v>20</v>
      </c>
      <c r="D29" s="239">
        <v>0</v>
      </c>
      <c r="E29" s="240">
        <v>10033.700000000001</v>
      </c>
      <c r="F29" s="57"/>
      <c r="G29" s="187"/>
      <c r="H29" s="193"/>
      <c r="I29" s="187"/>
      <c r="J29" s="194"/>
    </row>
    <row r="30" spans="2:11">
      <c r="B30" s="140" t="s">
        <v>6</v>
      </c>
      <c r="C30" s="128" t="s">
        <v>21</v>
      </c>
      <c r="D30" s="239">
        <v>0</v>
      </c>
      <c r="E30" s="240">
        <v>0</v>
      </c>
      <c r="F30" s="57"/>
      <c r="G30" s="187"/>
      <c r="H30" s="193"/>
      <c r="I30" s="187"/>
      <c r="J30" s="194"/>
    </row>
    <row r="31" spans="2:11">
      <c r="B31" s="140" t="s">
        <v>8</v>
      </c>
      <c r="C31" s="128" t="s">
        <v>22</v>
      </c>
      <c r="D31" s="239">
        <v>0</v>
      </c>
      <c r="E31" s="240">
        <v>0</v>
      </c>
      <c r="F31" s="57"/>
      <c r="G31" s="187"/>
      <c r="H31" s="193"/>
      <c r="I31" s="187"/>
      <c r="J31" s="194"/>
    </row>
    <row r="32" spans="2:11">
      <c r="B32" s="133" t="s">
        <v>23</v>
      </c>
      <c r="C32" s="134" t="s">
        <v>24</v>
      </c>
      <c r="D32" s="236">
        <v>29316.93</v>
      </c>
      <c r="E32" s="238">
        <v>324204.13999999996</v>
      </c>
      <c r="F32" s="57"/>
      <c r="G32" s="194"/>
      <c r="H32" s="193"/>
      <c r="I32" s="187"/>
      <c r="J32" s="194"/>
    </row>
    <row r="33" spans="2:10">
      <c r="B33" s="140" t="s">
        <v>4</v>
      </c>
      <c r="C33" s="128" t="s">
        <v>25</v>
      </c>
      <c r="D33" s="239">
        <v>4931.62</v>
      </c>
      <c r="E33" s="240">
        <v>319065.46000000002</v>
      </c>
      <c r="F33" s="57"/>
      <c r="G33" s="187"/>
      <c r="H33" s="193"/>
      <c r="I33" s="187"/>
      <c r="J33" s="194"/>
    </row>
    <row r="34" spans="2:10">
      <c r="B34" s="140" t="s">
        <v>6</v>
      </c>
      <c r="C34" s="128" t="s">
        <v>26</v>
      </c>
      <c r="D34" s="239">
        <v>0</v>
      </c>
      <c r="E34" s="240">
        <v>0</v>
      </c>
      <c r="F34" s="57"/>
      <c r="G34" s="187"/>
      <c r="H34" s="193"/>
      <c r="I34" s="187"/>
      <c r="J34" s="194"/>
    </row>
    <row r="35" spans="2:10">
      <c r="B35" s="140" t="s">
        <v>8</v>
      </c>
      <c r="C35" s="128" t="s">
        <v>27</v>
      </c>
      <c r="D35" s="239">
        <v>169.82</v>
      </c>
      <c r="E35" s="240">
        <v>128.29</v>
      </c>
      <c r="F35" s="57"/>
      <c r="G35" s="187"/>
      <c r="H35" s="193"/>
      <c r="I35" s="187"/>
      <c r="J35" s="194"/>
    </row>
    <row r="36" spans="2:10">
      <c r="B36" s="140" t="s">
        <v>9</v>
      </c>
      <c r="C36" s="128" t="s">
        <v>28</v>
      </c>
      <c r="D36" s="239">
        <v>0</v>
      </c>
      <c r="E36" s="240">
        <v>0</v>
      </c>
      <c r="F36" s="57"/>
      <c r="G36" s="187"/>
      <c r="H36" s="193"/>
      <c r="I36" s="187"/>
      <c r="J36" s="194"/>
    </row>
    <row r="37" spans="2:10" ht="25.5">
      <c r="B37" s="140" t="s">
        <v>29</v>
      </c>
      <c r="C37" s="128" t="s">
        <v>30</v>
      </c>
      <c r="D37" s="239">
        <v>5969</v>
      </c>
      <c r="E37" s="240">
        <v>5010.3500000000004</v>
      </c>
      <c r="F37" s="57"/>
      <c r="G37" s="187"/>
      <c r="H37" s="193"/>
      <c r="I37" s="187"/>
      <c r="J37" s="194"/>
    </row>
    <row r="38" spans="2:10">
      <c r="B38" s="140" t="s">
        <v>31</v>
      </c>
      <c r="C38" s="128" t="s">
        <v>32</v>
      </c>
      <c r="D38" s="239">
        <v>0</v>
      </c>
      <c r="E38" s="240">
        <v>0</v>
      </c>
      <c r="F38" s="57"/>
      <c r="G38" s="187"/>
      <c r="H38" s="193"/>
      <c r="I38" s="187"/>
      <c r="J38" s="194"/>
    </row>
    <row r="39" spans="2:10">
      <c r="B39" s="141" t="s">
        <v>33</v>
      </c>
      <c r="C39" s="142" t="s">
        <v>34</v>
      </c>
      <c r="D39" s="241">
        <v>18246.489999999998</v>
      </c>
      <c r="E39" s="242">
        <v>0.04</v>
      </c>
      <c r="F39" s="57"/>
      <c r="G39" s="187"/>
      <c r="H39" s="193"/>
      <c r="I39" s="187"/>
      <c r="J39" s="194"/>
    </row>
    <row r="40" spans="2:10" ht="13.5" thickBot="1">
      <c r="B40" s="181" t="s">
        <v>35</v>
      </c>
      <c r="C40" s="182" t="s">
        <v>36</v>
      </c>
      <c r="D40" s="243">
        <v>63424.74</v>
      </c>
      <c r="E40" s="244">
        <v>54572.58</v>
      </c>
      <c r="G40"/>
      <c r="H40" s="193"/>
    </row>
    <row r="41" spans="2:10" ht="13.5" thickBot="1">
      <c r="B41" s="183" t="s">
        <v>37</v>
      </c>
      <c r="C41" s="184" t="s">
        <v>38</v>
      </c>
      <c r="D41" s="367">
        <v>632881.59</v>
      </c>
      <c r="E41" s="246">
        <f>SUM(E26,E27,E40)</f>
        <v>409994.15</v>
      </c>
      <c r="F41" s="59"/>
      <c r="G41"/>
      <c r="H41" s="193"/>
    </row>
    <row r="42" spans="2:10">
      <c r="B42" s="185"/>
      <c r="C42" s="185"/>
      <c r="D42" s="247"/>
      <c r="E42" s="247"/>
      <c r="F42" s="59"/>
      <c r="G42" s="188"/>
      <c r="H42" s="193"/>
    </row>
    <row r="43" spans="2:10" ht="13.5">
      <c r="B43" s="429" t="s">
        <v>60</v>
      </c>
      <c r="C43" s="421"/>
      <c r="D43" s="421"/>
      <c r="E43" s="421"/>
      <c r="G43" s="187"/>
    </row>
    <row r="44" spans="2:10" ht="14.25" thickBot="1">
      <c r="B44" s="430" t="s">
        <v>117</v>
      </c>
      <c r="C44" s="422"/>
      <c r="D44" s="422"/>
      <c r="E44" s="422"/>
      <c r="G44" s="187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144" t="s">
        <v>4</v>
      </c>
      <c r="C47" s="128" t="s">
        <v>40</v>
      </c>
      <c r="D47" s="250">
        <v>689.47410000000002</v>
      </c>
      <c r="E47" s="251">
        <v>652.30589999999995</v>
      </c>
      <c r="G47" s="187"/>
    </row>
    <row r="48" spans="2:10">
      <c r="B48" s="145" t="s">
        <v>6</v>
      </c>
      <c r="C48" s="142" t="s">
        <v>41</v>
      </c>
      <c r="D48" s="250">
        <v>658.771297</v>
      </c>
      <c r="E48" s="252">
        <v>363.17700000000002</v>
      </c>
      <c r="G48" s="187"/>
    </row>
    <row r="49" spans="2:5">
      <c r="B49" s="146" t="s">
        <v>23</v>
      </c>
      <c r="C49" s="147" t="s">
        <v>109</v>
      </c>
      <c r="D49" s="253"/>
      <c r="E49" s="254"/>
    </row>
    <row r="50" spans="2:5">
      <c r="B50" s="144" t="s">
        <v>4</v>
      </c>
      <c r="C50" s="128" t="s">
        <v>40</v>
      </c>
      <c r="D50" s="250">
        <v>868.45</v>
      </c>
      <c r="E50" s="255">
        <v>1026.5</v>
      </c>
    </row>
    <row r="51" spans="2:5">
      <c r="B51" s="144" t="s">
        <v>6</v>
      </c>
      <c r="C51" s="128" t="s">
        <v>110</v>
      </c>
      <c r="D51" s="250">
        <v>860.1</v>
      </c>
      <c r="E51" s="255">
        <v>1001.53</v>
      </c>
    </row>
    <row r="52" spans="2:5">
      <c r="B52" s="144" t="s">
        <v>8</v>
      </c>
      <c r="C52" s="128" t="s">
        <v>111</v>
      </c>
      <c r="D52" s="250">
        <v>960.7</v>
      </c>
      <c r="E52" s="255">
        <v>1138.04</v>
      </c>
    </row>
    <row r="53" spans="2:5" ht="13.5" thickBot="1">
      <c r="B53" s="148" t="s">
        <v>9</v>
      </c>
      <c r="C53" s="149" t="s">
        <v>41</v>
      </c>
      <c r="D53" s="256">
        <v>960.7</v>
      </c>
      <c r="E53" s="257">
        <v>1128.9100000000001</v>
      </c>
    </row>
    <row r="54" spans="2:5">
      <c r="B54" s="150"/>
      <c r="C54" s="151"/>
      <c r="D54" s="258"/>
      <c r="E54" s="258"/>
    </row>
    <row r="55" spans="2:5" ht="13.5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34.5" thickBot="1">
      <c r="B57" s="412" t="s">
        <v>42</v>
      </c>
      <c r="C57" s="413"/>
      <c r="D57" s="290" t="s">
        <v>118</v>
      </c>
      <c r="E57" s="291" t="s">
        <v>113</v>
      </c>
    </row>
    <row r="58" spans="2:5">
      <c r="B58" s="152" t="s">
        <v>18</v>
      </c>
      <c r="C58" s="153" t="s">
        <v>43</v>
      </c>
      <c r="D58" s="261">
        <f>D64</f>
        <v>409994.15</v>
      </c>
      <c r="E58" s="262">
        <f>D58/E21</f>
        <v>1</v>
      </c>
    </row>
    <row r="59" spans="2:5" ht="25.5">
      <c r="B59" s="349" t="s">
        <v>4</v>
      </c>
      <c r="C59" s="155" t="s">
        <v>44</v>
      </c>
      <c r="D59" s="263">
        <v>0</v>
      </c>
      <c r="E59" s="264">
        <v>0</v>
      </c>
    </row>
    <row r="60" spans="2:5" ht="25.5">
      <c r="B60" s="350" t="s">
        <v>6</v>
      </c>
      <c r="C60" s="157" t="s">
        <v>45</v>
      </c>
      <c r="D60" s="265">
        <v>0</v>
      </c>
      <c r="E60" s="266">
        <v>0</v>
      </c>
    </row>
    <row r="61" spans="2:5">
      <c r="B61" s="350" t="s">
        <v>8</v>
      </c>
      <c r="C61" s="157" t="s">
        <v>46</v>
      </c>
      <c r="D61" s="265">
        <v>0</v>
      </c>
      <c r="E61" s="266">
        <v>0</v>
      </c>
    </row>
    <row r="62" spans="2:5">
      <c r="B62" s="350" t="s">
        <v>9</v>
      </c>
      <c r="C62" s="157" t="s">
        <v>47</v>
      </c>
      <c r="D62" s="265">
        <v>0</v>
      </c>
      <c r="E62" s="266">
        <v>0</v>
      </c>
    </row>
    <row r="63" spans="2:5">
      <c r="B63" s="350" t="s">
        <v>29</v>
      </c>
      <c r="C63" s="157" t="s">
        <v>48</v>
      </c>
      <c r="D63" s="265">
        <v>0</v>
      </c>
      <c r="E63" s="266">
        <v>0</v>
      </c>
    </row>
    <row r="64" spans="2:5">
      <c r="B64" s="349" t="s">
        <v>31</v>
      </c>
      <c r="C64" s="155" t="s">
        <v>49</v>
      </c>
      <c r="D64" s="263">
        <f>E21</f>
        <v>409994.15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v>0</v>
      </c>
      <c r="E73" s="275">
        <v>0</v>
      </c>
    </row>
    <row r="74" spans="2:5">
      <c r="B74" s="352" t="s">
        <v>64</v>
      </c>
      <c r="C74" s="134" t="s">
        <v>66</v>
      </c>
      <c r="D74" s="270">
        <f>D58</f>
        <v>409994.15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f>D74</f>
        <v>409994.15</v>
      </c>
      <c r="E75" s="266">
        <f>E74</f>
        <v>1</v>
      </c>
    </row>
    <row r="76" spans="2:5">
      <c r="B76" s="350" t="s">
        <v>6</v>
      </c>
      <c r="C76" s="157" t="s">
        <v>115</v>
      </c>
      <c r="D76" s="265">
        <v>0</v>
      </c>
      <c r="E76" s="266">
        <v>0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1" type="noConversion"/>
  <pageMargins left="0.59" right="0.75" top="0.62" bottom="0.61" header="0.5" footer="0.5"/>
  <pageSetup paperSize="9" scale="70" orientation="portrait" r:id="rId1"/>
  <headerFooter alignWithMargins="0">
    <oddHeader>&amp;C&amp;"Calibri"&amp;10&amp;K000000Confidential&amp;1#</oddHeader>
  </headerFooter>
  <customProperties>
    <customPr name="_pios_id" r:id="rId2"/>
  </customPropertie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Arkusz63">
    <pageSetUpPr fitToPage="1"/>
  </sheetPr>
  <dimension ref="A1:L81"/>
  <sheetViews>
    <sheetView zoomScale="86" zoomScaleNormal="86" workbookViewId="0">
      <selection activeCell="E26" sqref="E26"/>
    </sheetView>
  </sheetViews>
  <sheetFormatPr defaultRowHeight="12.75"/>
  <cols>
    <col min="1" max="1" width="9.140625" style="18"/>
    <col min="2" max="2" width="4.42578125" bestFit="1" customWidth="1"/>
    <col min="3" max="3" width="77.7109375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9.140625" style="186" bestFit="1" customWidth="1"/>
    <col min="11" max="11" width="7.425781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</row>
    <row r="4" spans="2:12" ht="15">
      <c r="B4" s="216"/>
      <c r="C4" s="216"/>
      <c r="D4" s="216"/>
      <c r="E4" s="216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177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344" t="s">
        <v>3</v>
      </c>
      <c r="C11" s="331" t="s">
        <v>105</v>
      </c>
      <c r="D11" s="280">
        <v>69169.38</v>
      </c>
      <c r="E11" s="221">
        <f>SUM(E12:E16)</f>
        <v>75614.53</v>
      </c>
    </row>
    <row r="12" spans="2:12">
      <c r="B12" s="345" t="s">
        <v>4</v>
      </c>
      <c r="C12" s="128" t="s">
        <v>5</v>
      </c>
      <c r="D12" s="281">
        <v>69169.38</v>
      </c>
      <c r="E12" s="282">
        <v>75614.53</v>
      </c>
    </row>
    <row r="13" spans="2:12">
      <c r="B13" s="345" t="s">
        <v>6</v>
      </c>
      <c r="C13" s="332" t="s">
        <v>7</v>
      </c>
      <c r="D13" s="281">
        <v>0</v>
      </c>
      <c r="E13" s="333">
        <v>0</v>
      </c>
    </row>
    <row r="14" spans="2:12">
      <c r="B14" s="345" t="s">
        <v>8</v>
      </c>
      <c r="C14" s="332" t="s">
        <v>10</v>
      </c>
      <c r="D14" s="281">
        <v>0</v>
      </c>
      <c r="E14" s="333">
        <v>0</v>
      </c>
      <c r="G14" s="188"/>
    </row>
    <row r="15" spans="2:12">
      <c r="B15" s="345" t="s">
        <v>102</v>
      </c>
      <c r="C15" s="332" t="s">
        <v>11</v>
      </c>
      <c r="D15" s="281">
        <v>0</v>
      </c>
      <c r="E15" s="333">
        <v>0</v>
      </c>
    </row>
    <row r="16" spans="2:12">
      <c r="B16" s="346" t="s">
        <v>103</v>
      </c>
      <c r="C16" s="334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45" t="s">
        <v>4</v>
      </c>
      <c r="C18" s="128" t="s">
        <v>11</v>
      </c>
      <c r="D18" s="283">
        <v>0</v>
      </c>
      <c r="E18" s="333">
        <v>0</v>
      </c>
    </row>
    <row r="19" spans="2:11">
      <c r="B19" s="345" t="s">
        <v>6</v>
      </c>
      <c r="C19" s="332" t="s">
        <v>104</v>
      </c>
      <c r="D19" s="281">
        <v>0</v>
      </c>
      <c r="E19" s="333">
        <v>0</v>
      </c>
    </row>
    <row r="20" spans="2:11" ht="13.5" thickBot="1">
      <c r="B20" s="347" t="s">
        <v>8</v>
      </c>
      <c r="C20" s="336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69169.38</v>
      </c>
      <c r="E21" s="246">
        <f>E11-E17</f>
        <v>75614.53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>
      <c r="B23" s="429" t="s">
        <v>100</v>
      </c>
      <c r="C23" s="419"/>
      <c r="D23" s="419"/>
      <c r="E23" s="419"/>
      <c r="G23" s="187"/>
    </row>
    <row r="24" spans="2:11" ht="14.25" thickBot="1">
      <c r="B24" s="430" t="s">
        <v>101</v>
      </c>
      <c r="C24" s="420"/>
      <c r="D24" s="420"/>
      <c r="E24" s="420"/>
    </row>
    <row r="25" spans="2:11" ht="13.5" thickBot="1">
      <c r="B25" s="168"/>
      <c r="C25" s="178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179" t="s">
        <v>15</v>
      </c>
      <c r="C26" s="180" t="s">
        <v>16</v>
      </c>
      <c r="D26" s="234">
        <v>45659.18</v>
      </c>
      <c r="E26" s="235">
        <v>72251.62</v>
      </c>
      <c r="G26" s="194"/>
    </row>
    <row r="27" spans="2:11">
      <c r="B27" s="131" t="s">
        <v>17</v>
      </c>
      <c r="C27" s="132" t="s">
        <v>107</v>
      </c>
      <c r="D27" s="236">
        <v>20315.07</v>
      </c>
      <c r="E27" s="237">
        <v>1263.01</v>
      </c>
      <c r="F27" s="57"/>
      <c r="G27" s="194"/>
      <c r="H27" s="193"/>
      <c r="I27" s="187"/>
      <c r="J27" s="194"/>
    </row>
    <row r="28" spans="2:11">
      <c r="B28" s="131" t="s">
        <v>18</v>
      </c>
      <c r="C28" s="132" t="s">
        <v>19</v>
      </c>
      <c r="D28" s="236">
        <v>22094.11</v>
      </c>
      <c r="E28" s="238">
        <v>2479.3700000000003</v>
      </c>
      <c r="F28" s="57"/>
      <c r="G28" s="187"/>
      <c r="H28" s="193"/>
      <c r="I28" s="187"/>
      <c r="J28" s="194"/>
    </row>
    <row r="29" spans="2:11">
      <c r="B29" s="140" t="s">
        <v>4</v>
      </c>
      <c r="C29" s="128" t="s">
        <v>20</v>
      </c>
      <c r="D29" s="239">
        <v>2485.58</v>
      </c>
      <c r="E29" s="240">
        <v>2479.34</v>
      </c>
      <c r="F29" s="57"/>
      <c r="G29" s="187"/>
      <c r="H29" s="193"/>
      <c r="I29" s="187"/>
      <c r="J29" s="194"/>
    </row>
    <row r="30" spans="2:11">
      <c r="B30" s="140" t="s">
        <v>6</v>
      </c>
      <c r="C30" s="128" t="s">
        <v>21</v>
      </c>
      <c r="D30" s="239">
        <v>0</v>
      </c>
      <c r="E30" s="240">
        <v>0</v>
      </c>
      <c r="F30" s="57"/>
      <c r="G30" s="187"/>
      <c r="H30" s="193"/>
      <c r="I30" s="187"/>
      <c r="J30" s="194"/>
    </row>
    <row r="31" spans="2:11">
      <c r="B31" s="140" t="s">
        <v>8</v>
      </c>
      <c r="C31" s="128" t="s">
        <v>22</v>
      </c>
      <c r="D31" s="239">
        <v>19608.53</v>
      </c>
      <c r="E31" s="240">
        <v>0.03</v>
      </c>
      <c r="F31" s="57"/>
      <c r="G31" s="187"/>
      <c r="H31" s="193"/>
      <c r="I31" s="187"/>
      <c r="J31" s="194"/>
    </row>
    <row r="32" spans="2:11">
      <c r="B32" s="133" t="s">
        <v>23</v>
      </c>
      <c r="C32" s="134" t="s">
        <v>24</v>
      </c>
      <c r="D32" s="236">
        <v>1779.04</v>
      </c>
      <c r="E32" s="238">
        <v>1216.3599999999999</v>
      </c>
      <c r="F32" s="57"/>
      <c r="G32" s="194"/>
      <c r="H32" s="193"/>
      <c r="I32" s="187"/>
      <c r="J32" s="194"/>
    </row>
    <row r="33" spans="2:10">
      <c r="B33" s="140" t="s">
        <v>4</v>
      </c>
      <c r="C33" s="128" t="s">
        <v>25</v>
      </c>
      <c r="D33" s="239">
        <v>1423.84</v>
      </c>
      <c r="E33" s="240">
        <v>0</v>
      </c>
      <c r="F33" s="57"/>
      <c r="G33" s="187"/>
      <c r="H33" s="193"/>
      <c r="I33" s="187"/>
      <c r="J33" s="194"/>
    </row>
    <row r="34" spans="2:10">
      <c r="B34" s="140" t="s">
        <v>6</v>
      </c>
      <c r="C34" s="128" t="s">
        <v>26</v>
      </c>
      <c r="D34" s="239">
        <v>0</v>
      </c>
      <c r="E34" s="240">
        <v>0</v>
      </c>
      <c r="F34" s="57"/>
      <c r="G34" s="187"/>
      <c r="H34" s="193"/>
      <c r="I34" s="187"/>
      <c r="J34" s="194"/>
    </row>
    <row r="35" spans="2:10">
      <c r="B35" s="140" t="s">
        <v>8</v>
      </c>
      <c r="C35" s="128" t="s">
        <v>27</v>
      </c>
      <c r="D35" s="239">
        <v>68.89</v>
      </c>
      <c r="E35" s="240">
        <v>93</v>
      </c>
      <c r="F35" s="57"/>
      <c r="G35" s="187"/>
      <c r="H35" s="193"/>
      <c r="I35" s="187"/>
      <c r="J35" s="194"/>
    </row>
    <row r="36" spans="2:10">
      <c r="B36" s="140" t="s">
        <v>9</v>
      </c>
      <c r="C36" s="128" t="s">
        <v>28</v>
      </c>
      <c r="D36" s="239">
        <v>0</v>
      </c>
      <c r="E36" s="240">
        <v>0</v>
      </c>
      <c r="F36" s="57"/>
      <c r="G36" s="187"/>
      <c r="H36" s="193"/>
      <c r="I36" s="187"/>
      <c r="J36" s="194"/>
    </row>
    <row r="37" spans="2:10" ht="25.5">
      <c r="B37" s="140" t="s">
        <v>29</v>
      </c>
      <c r="C37" s="128" t="s">
        <v>30</v>
      </c>
      <c r="D37" s="239">
        <v>286.29000000000002</v>
      </c>
      <c r="E37" s="240">
        <v>431.93</v>
      </c>
      <c r="F37" s="57"/>
      <c r="G37" s="187"/>
      <c r="H37"/>
      <c r="I37" s="187"/>
      <c r="J37" s="194"/>
    </row>
    <row r="38" spans="2:10">
      <c r="B38" s="140" t="s">
        <v>31</v>
      </c>
      <c r="C38" s="128" t="s">
        <v>32</v>
      </c>
      <c r="D38" s="239">
        <v>0</v>
      </c>
      <c r="E38" s="240">
        <v>0</v>
      </c>
      <c r="F38" s="57"/>
      <c r="G38" s="187"/>
      <c r="H38"/>
      <c r="I38" s="187"/>
      <c r="J38" s="194"/>
    </row>
    <row r="39" spans="2:10">
      <c r="B39" s="141" t="s">
        <v>33</v>
      </c>
      <c r="C39" s="142" t="s">
        <v>34</v>
      </c>
      <c r="D39" s="241">
        <v>0.02</v>
      </c>
      <c r="E39" s="242">
        <v>691.43</v>
      </c>
      <c r="F39" s="57"/>
      <c r="G39" s="187"/>
      <c r="H39" s="193"/>
      <c r="I39" s="187"/>
      <c r="J39" s="194"/>
    </row>
    <row r="40" spans="2:10" ht="13.5" thickBot="1">
      <c r="B40" s="181" t="s">
        <v>35</v>
      </c>
      <c r="C40" s="182" t="s">
        <v>36</v>
      </c>
      <c r="D40" s="243">
        <v>3195.13</v>
      </c>
      <c r="E40" s="244">
        <v>2099.9</v>
      </c>
      <c r="G40" s="194"/>
      <c r="H40" s="189"/>
    </row>
    <row r="41" spans="2:10" ht="13.5" thickBot="1">
      <c r="B41" s="183" t="s">
        <v>37</v>
      </c>
      <c r="C41" s="184" t="s">
        <v>38</v>
      </c>
      <c r="D41" s="245">
        <v>69169.38</v>
      </c>
      <c r="E41" s="246">
        <f>SUM(E26,E27,E40)</f>
        <v>75614.529999999984</v>
      </c>
      <c r="F41" s="59"/>
      <c r="G41" s="194"/>
      <c r="H41" s="189"/>
    </row>
    <row r="42" spans="2:10">
      <c r="B42" s="185"/>
      <c r="C42" s="185"/>
      <c r="D42" s="247"/>
      <c r="E42" s="247"/>
      <c r="F42" s="59"/>
      <c r="G42" s="188"/>
      <c r="H42" s="189"/>
    </row>
    <row r="43" spans="2:10" ht="13.5">
      <c r="B43" s="429" t="s">
        <v>60</v>
      </c>
      <c r="C43" s="421"/>
      <c r="D43" s="421"/>
      <c r="E43" s="421"/>
      <c r="G43" s="187"/>
    </row>
    <row r="44" spans="2:10" ht="14.25" thickBot="1">
      <c r="B44" s="430" t="s">
        <v>117</v>
      </c>
      <c r="C44" s="422"/>
      <c r="D44" s="422"/>
      <c r="E44" s="422"/>
      <c r="G44" s="187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144" t="s">
        <v>4</v>
      </c>
      <c r="C47" s="128" t="s">
        <v>40</v>
      </c>
      <c r="D47" s="250">
        <v>163.11510000000001</v>
      </c>
      <c r="E47" s="251">
        <v>241.9436</v>
      </c>
      <c r="G47" s="187"/>
    </row>
    <row r="48" spans="2:10">
      <c r="B48" s="145" t="s">
        <v>6</v>
      </c>
      <c r="C48" s="142" t="s">
        <v>41</v>
      </c>
      <c r="D48" s="250">
        <v>233.3886</v>
      </c>
      <c r="E48" s="252">
        <v>246.101</v>
      </c>
      <c r="G48" s="195"/>
    </row>
    <row r="49" spans="2:5">
      <c r="B49" s="146" t="s">
        <v>23</v>
      </c>
      <c r="C49" s="147" t="s">
        <v>109</v>
      </c>
      <c r="D49" s="253"/>
      <c r="E49" s="254"/>
    </row>
    <row r="50" spans="2:5">
      <c r="B50" s="144" t="s">
        <v>4</v>
      </c>
      <c r="C50" s="128" t="s">
        <v>40</v>
      </c>
      <c r="D50" s="250">
        <v>279.92</v>
      </c>
      <c r="E50" s="255">
        <v>298.63</v>
      </c>
    </row>
    <row r="51" spans="2:5">
      <c r="B51" s="144" t="s">
        <v>6</v>
      </c>
      <c r="C51" s="128" t="s">
        <v>110</v>
      </c>
      <c r="D51" s="250">
        <v>252.93</v>
      </c>
      <c r="E51" s="255">
        <v>268.36</v>
      </c>
    </row>
    <row r="52" spans="2:5">
      <c r="B52" s="144" t="s">
        <v>8</v>
      </c>
      <c r="C52" s="128" t="s">
        <v>111</v>
      </c>
      <c r="D52" s="250">
        <v>296.37</v>
      </c>
      <c r="E52" s="255">
        <v>307.25</v>
      </c>
    </row>
    <row r="53" spans="2:5" ht="13.5" thickBot="1">
      <c r="B53" s="148" t="s">
        <v>9</v>
      </c>
      <c r="C53" s="149" t="s">
        <v>41</v>
      </c>
      <c r="D53" s="256">
        <v>296.37</v>
      </c>
      <c r="E53" s="257">
        <v>307.25</v>
      </c>
    </row>
    <row r="54" spans="2:5">
      <c r="B54" s="150"/>
      <c r="C54" s="151"/>
      <c r="D54" s="258"/>
      <c r="E54" s="258"/>
    </row>
    <row r="55" spans="2:5" ht="13.5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23.25" thickBot="1">
      <c r="B57" s="412" t="s">
        <v>42</v>
      </c>
      <c r="C57" s="413"/>
      <c r="D57" s="290" t="s">
        <v>118</v>
      </c>
      <c r="E57" s="291" t="s">
        <v>113</v>
      </c>
    </row>
    <row r="58" spans="2:5">
      <c r="B58" s="152" t="s">
        <v>18</v>
      </c>
      <c r="C58" s="153" t="s">
        <v>43</v>
      </c>
      <c r="D58" s="261">
        <f>D64</f>
        <v>75614.53</v>
      </c>
      <c r="E58" s="262">
        <f>D58/E21</f>
        <v>1</v>
      </c>
    </row>
    <row r="59" spans="2:5" ht="25.5">
      <c r="B59" s="349" t="s">
        <v>4</v>
      </c>
      <c r="C59" s="155" t="s">
        <v>44</v>
      </c>
      <c r="D59" s="263">
        <v>0</v>
      </c>
      <c r="E59" s="264">
        <v>0</v>
      </c>
    </row>
    <row r="60" spans="2:5" ht="25.5">
      <c r="B60" s="350" t="s">
        <v>6</v>
      </c>
      <c r="C60" s="157" t="s">
        <v>45</v>
      </c>
      <c r="D60" s="265">
        <v>0</v>
      </c>
      <c r="E60" s="266">
        <v>0</v>
      </c>
    </row>
    <row r="61" spans="2:5">
      <c r="B61" s="350" t="s">
        <v>8</v>
      </c>
      <c r="C61" s="157" t="s">
        <v>46</v>
      </c>
      <c r="D61" s="265">
        <v>0</v>
      </c>
      <c r="E61" s="266">
        <v>0</v>
      </c>
    </row>
    <row r="62" spans="2:5">
      <c r="B62" s="350" t="s">
        <v>9</v>
      </c>
      <c r="C62" s="157" t="s">
        <v>47</v>
      </c>
      <c r="D62" s="265">
        <v>0</v>
      </c>
      <c r="E62" s="266">
        <v>0</v>
      </c>
    </row>
    <row r="63" spans="2:5">
      <c r="B63" s="350" t="s">
        <v>29</v>
      </c>
      <c r="C63" s="157" t="s">
        <v>48</v>
      </c>
      <c r="D63" s="265">
        <v>0</v>
      </c>
      <c r="E63" s="266">
        <v>0</v>
      </c>
    </row>
    <row r="64" spans="2:5">
      <c r="B64" s="349" t="s">
        <v>31</v>
      </c>
      <c r="C64" s="155" t="s">
        <v>49</v>
      </c>
      <c r="D64" s="263">
        <f>E21</f>
        <v>75614.53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v>0</v>
      </c>
      <c r="E73" s="275">
        <v>0</v>
      </c>
    </row>
    <row r="74" spans="2:5">
      <c r="B74" s="352" t="s">
        <v>64</v>
      </c>
      <c r="C74" s="134" t="s">
        <v>66</v>
      </c>
      <c r="D74" s="270">
        <f>D58</f>
        <v>75614.53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f>D74</f>
        <v>75614.53</v>
      </c>
      <c r="E75" s="266">
        <f>E74</f>
        <v>1</v>
      </c>
    </row>
    <row r="76" spans="2:5">
      <c r="B76" s="350" t="s">
        <v>6</v>
      </c>
      <c r="C76" s="157" t="s">
        <v>115</v>
      </c>
      <c r="D76" s="265">
        <v>0</v>
      </c>
      <c r="E76" s="266">
        <v>0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  <headerFooter>
    <oddHeader>&amp;C&amp;"Calibri"&amp;10&amp;K000000Confidential&amp;1#</oddHeader>
  </headerFooter>
  <customProperties>
    <customPr name="_pios_id" r:id="rId2"/>
  </customPropertie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Arkusz64"/>
  <dimension ref="A1:L81"/>
  <sheetViews>
    <sheetView zoomScale="86" zoomScaleNormal="86" workbookViewId="0">
      <selection activeCell="E26" sqref="E26"/>
    </sheetView>
  </sheetViews>
  <sheetFormatPr defaultRowHeight="12.75"/>
  <cols>
    <col min="1" max="1" width="9.140625" style="18"/>
    <col min="2" max="2" width="4.42578125" bestFit="1" customWidth="1"/>
    <col min="3" max="3" width="77.7109375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9.140625" style="186" bestFit="1" customWidth="1"/>
    <col min="11" max="11" width="7.425781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</row>
    <row r="4" spans="2:12" ht="15">
      <c r="B4" s="216"/>
      <c r="C4" s="216"/>
      <c r="D4" s="216"/>
      <c r="E4" s="216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184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344" t="s">
        <v>3</v>
      </c>
      <c r="C11" s="331" t="s">
        <v>105</v>
      </c>
      <c r="D11" s="280">
        <v>45333.88</v>
      </c>
      <c r="E11" s="221">
        <f>SUM(E12:E16)</f>
        <v>53137.58</v>
      </c>
    </row>
    <row r="12" spans="2:12">
      <c r="B12" s="345" t="s">
        <v>4</v>
      </c>
      <c r="C12" s="128" t="s">
        <v>5</v>
      </c>
      <c r="D12" s="281">
        <v>45333.88</v>
      </c>
      <c r="E12" s="282">
        <v>53137.58</v>
      </c>
    </row>
    <row r="13" spans="2:12">
      <c r="B13" s="345" t="s">
        <v>6</v>
      </c>
      <c r="C13" s="332" t="s">
        <v>7</v>
      </c>
      <c r="D13" s="281">
        <v>0</v>
      </c>
      <c r="E13" s="333">
        <v>0</v>
      </c>
    </row>
    <row r="14" spans="2:12">
      <c r="B14" s="345" t="s">
        <v>8</v>
      </c>
      <c r="C14" s="332" t="s">
        <v>10</v>
      </c>
      <c r="D14" s="281">
        <v>0</v>
      </c>
      <c r="E14" s="333">
        <v>0</v>
      </c>
      <c r="G14" s="188"/>
    </row>
    <row r="15" spans="2:12">
      <c r="B15" s="345" t="s">
        <v>102</v>
      </c>
      <c r="C15" s="332" t="s">
        <v>11</v>
      </c>
      <c r="D15" s="281">
        <v>0</v>
      </c>
      <c r="E15" s="333">
        <v>0</v>
      </c>
    </row>
    <row r="16" spans="2:12">
      <c r="B16" s="346" t="s">
        <v>103</v>
      </c>
      <c r="C16" s="334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45" t="s">
        <v>4</v>
      </c>
      <c r="C18" s="128" t="s">
        <v>11</v>
      </c>
      <c r="D18" s="283">
        <v>0</v>
      </c>
      <c r="E18" s="333">
        <v>0</v>
      </c>
    </row>
    <row r="19" spans="2:11">
      <c r="B19" s="345" t="s">
        <v>6</v>
      </c>
      <c r="C19" s="332" t="s">
        <v>104</v>
      </c>
      <c r="D19" s="281">
        <v>0</v>
      </c>
      <c r="E19" s="333">
        <v>0</v>
      </c>
    </row>
    <row r="20" spans="2:11" ht="13.5" thickBot="1">
      <c r="B20" s="347" t="s">
        <v>8</v>
      </c>
      <c r="C20" s="336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45333.88</v>
      </c>
      <c r="E21" s="246">
        <f>E11-E17</f>
        <v>53137.58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>
      <c r="B23" s="429" t="s">
        <v>100</v>
      </c>
      <c r="C23" s="419"/>
      <c r="D23" s="419"/>
      <c r="E23" s="419"/>
      <c r="G23" s="187"/>
    </row>
    <row r="24" spans="2:11" ht="14.25" thickBot="1">
      <c r="B24" s="430" t="s">
        <v>101</v>
      </c>
      <c r="C24" s="420"/>
      <c r="D24" s="420"/>
      <c r="E24" s="420"/>
    </row>
    <row r="25" spans="2:11" ht="13.5" thickBot="1">
      <c r="B25" s="168"/>
      <c r="C25" s="178" t="s">
        <v>2</v>
      </c>
      <c r="D25" s="218" t="str">
        <f>'Fundusz Gwarantowany'!$D$25</f>
        <v>30-06-2025</v>
      </c>
      <c r="E25" s="219" t="str">
        <f>'Fundusz Gwarantowany'!$E$25</f>
        <v>30-06-2026</v>
      </c>
      <c r="H25" s="189"/>
    </row>
    <row r="26" spans="2:11">
      <c r="B26" s="179" t="s">
        <v>15</v>
      </c>
      <c r="C26" s="180" t="s">
        <v>16</v>
      </c>
      <c r="D26" s="234">
        <v>40560.17</v>
      </c>
      <c r="E26" s="235">
        <v>50393.66</v>
      </c>
      <c r="G26" s="194"/>
      <c r="H26" s="189"/>
    </row>
    <row r="27" spans="2:11">
      <c r="B27" s="131" t="s">
        <v>17</v>
      </c>
      <c r="C27" s="132" t="s">
        <v>107</v>
      </c>
      <c r="D27" s="236">
        <v>410.8</v>
      </c>
      <c r="E27" s="237">
        <v>-5345.4000000000005</v>
      </c>
      <c r="F27" s="57"/>
      <c r="G27" s="194"/>
      <c r="H27" s="193"/>
      <c r="I27" s="187"/>
      <c r="J27" s="194"/>
    </row>
    <row r="28" spans="2:11">
      <c r="B28" s="131" t="s">
        <v>18</v>
      </c>
      <c r="C28" s="132" t="s">
        <v>19</v>
      </c>
      <c r="D28" s="236">
        <v>617.52</v>
      </c>
      <c r="E28" s="238">
        <v>489</v>
      </c>
      <c r="F28" s="57"/>
      <c r="G28" s="187"/>
      <c r="H28" s="193"/>
      <c r="I28" s="187"/>
      <c r="J28" s="194"/>
    </row>
    <row r="29" spans="2:11">
      <c r="B29" s="140" t="s">
        <v>4</v>
      </c>
      <c r="C29" s="128" t="s">
        <v>20</v>
      </c>
      <c r="D29" s="239">
        <v>617.52</v>
      </c>
      <c r="E29" s="240">
        <v>489</v>
      </c>
      <c r="F29" s="57"/>
      <c r="G29" s="187"/>
      <c r="H29" s="193"/>
      <c r="I29" s="187"/>
      <c r="J29" s="194"/>
    </row>
    <row r="30" spans="2:11">
      <c r="B30" s="140" t="s">
        <v>6</v>
      </c>
      <c r="C30" s="128" t="s">
        <v>21</v>
      </c>
      <c r="D30" s="239">
        <v>0</v>
      </c>
      <c r="E30" s="240">
        <v>0</v>
      </c>
      <c r="F30" s="57"/>
      <c r="G30" s="187"/>
      <c r="H30" s="193"/>
      <c r="I30" s="187"/>
      <c r="J30" s="194"/>
    </row>
    <row r="31" spans="2:11">
      <c r="B31" s="140" t="s">
        <v>8</v>
      </c>
      <c r="C31" s="128" t="s">
        <v>22</v>
      </c>
      <c r="D31" s="239">
        <v>0</v>
      </c>
      <c r="E31" s="240">
        <v>0</v>
      </c>
      <c r="F31" s="57"/>
      <c r="G31" s="187"/>
      <c r="H31" s="193"/>
      <c r="I31" s="187"/>
      <c r="J31" s="194"/>
    </row>
    <row r="32" spans="2:11">
      <c r="B32" s="133" t="s">
        <v>23</v>
      </c>
      <c r="C32" s="134" t="s">
        <v>24</v>
      </c>
      <c r="D32" s="236">
        <v>206.72</v>
      </c>
      <c r="E32" s="238">
        <v>5834.4000000000005</v>
      </c>
      <c r="F32" s="57"/>
      <c r="G32" s="194"/>
      <c r="H32" s="193"/>
      <c r="I32" s="187"/>
      <c r="J32" s="194"/>
    </row>
    <row r="33" spans="2:10">
      <c r="B33" s="140" t="s">
        <v>4</v>
      </c>
      <c r="C33" s="128" t="s">
        <v>25</v>
      </c>
      <c r="D33" s="239">
        <v>0</v>
      </c>
      <c r="E33" s="240">
        <v>5597.87</v>
      </c>
      <c r="F33" s="57"/>
      <c r="G33" s="187"/>
      <c r="H33" s="193"/>
      <c r="I33" s="187"/>
      <c r="J33" s="194"/>
    </row>
    <row r="34" spans="2:10">
      <c r="B34" s="140" t="s">
        <v>6</v>
      </c>
      <c r="C34" s="128" t="s">
        <v>26</v>
      </c>
      <c r="D34" s="239">
        <v>0</v>
      </c>
      <c r="E34" s="240">
        <v>0</v>
      </c>
      <c r="F34" s="57"/>
      <c r="G34" s="187"/>
      <c r="H34" s="193"/>
      <c r="I34" s="187"/>
      <c r="J34" s="194"/>
    </row>
    <row r="35" spans="2:10">
      <c r="B35" s="140" t="s">
        <v>8</v>
      </c>
      <c r="C35" s="128" t="s">
        <v>27</v>
      </c>
      <c r="D35" s="239">
        <v>51.33</v>
      </c>
      <c r="E35" s="240">
        <v>53.88</v>
      </c>
      <c r="F35" s="57"/>
      <c r="G35" s="187"/>
      <c r="H35" s="193"/>
      <c r="I35" s="187"/>
      <c r="J35" s="194"/>
    </row>
    <row r="36" spans="2:10">
      <c r="B36" s="140" t="s">
        <v>9</v>
      </c>
      <c r="C36" s="128" t="s">
        <v>28</v>
      </c>
      <c r="D36" s="239">
        <v>0</v>
      </c>
      <c r="E36" s="240">
        <v>0</v>
      </c>
      <c r="F36" s="57"/>
      <c r="G36" s="187"/>
      <c r="H36" s="193"/>
      <c r="I36" s="187"/>
      <c r="J36" s="194"/>
    </row>
    <row r="37" spans="2:10" ht="25.5">
      <c r="B37" s="140" t="s">
        <v>29</v>
      </c>
      <c r="C37" s="128" t="s">
        <v>30</v>
      </c>
      <c r="D37" s="239">
        <v>155.38999999999999</v>
      </c>
      <c r="E37" s="240">
        <v>182.63</v>
      </c>
      <c r="F37" s="57"/>
      <c r="G37" s="187"/>
      <c r="H37"/>
      <c r="I37" s="187"/>
      <c r="J37" s="194"/>
    </row>
    <row r="38" spans="2:10">
      <c r="B38" s="140" t="s">
        <v>31</v>
      </c>
      <c r="C38" s="128" t="s">
        <v>32</v>
      </c>
      <c r="D38" s="239">
        <v>0</v>
      </c>
      <c r="E38" s="240">
        <v>0</v>
      </c>
      <c r="F38" s="57"/>
      <c r="G38" s="187"/>
      <c r="H38"/>
      <c r="I38" s="187"/>
      <c r="J38" s="194"/>
    </row>
    <row r="39" spans="2:10">
      <c r="B39" s="141" t="s">
        <v>33</v>
      </c>
      <c r="C39" s="142" t="s">
        <v>34</v>
      </c>
      <c r="D39" s="241">
        <v>0</v>
      </c>
      <c r="E39" s="242">
        <v>0.02</v>
      </c>
      <c r="F39" s="57"/>
      <c r="G39" s="187"/>
      <c r="H39" s="193"/>
      <c r="I39" s="187"/>
      <c r="J39" s="194"/>
    </row>
    <row r="40" spans="2:10" ht="13.5" thickBot="1">
      <c r="B40" s="181" t="s">
        <v>35</v>
      </c>
      <c r="C40" s="182" t="s">
        <v>36</v>
      </c>
      <c r="D40" s="243">
        <v>4362.91</v>
      </c>
      <c r="E40" s="244">
        <v>8089.32</v>
      </c>
      <c r="G40" s="187"/>
      <c r="H40" s="189"/>
    </row>
    <row r="41" spans="2:10" ht="13.5" thickBot="1">
      <c r="B41" s="183" t="s">
        <v>37</v>
      </c>
      <c r="C41" s="184" t="s">
        <v>38</v>
      </c>
      <c r="D41" s="245">
        <v>45333.880000000005</v>
      </c>
      <c r="E41" s="246">
        <f>SUM(E26,E27,E40)</f>
        <v>53137.58</v>
      </c>
      <c r="F41" s="59"/>
      <c r="G41" s="187"/>
      <c r="H41" s="189"/>
    </row>
    <row r="42" spans="2:10">
      <c r="B42" s="185"/>
      <c r="C42" s="185"/>
      <c r="D42" s="247"/>
      <c r="E42" s="247"/>
      <c r="F42" s="59"/>
      <c r="G42" s="188"/>
      <c r="H42" s="189"/>
    </row>
    <row r="43" spans="2:10" ht="13.5">
      <c r="B43" s="429" t="s">
        <v>60</v>
      </c>
      <c r="C43" s="421"/>
      <c r="D43" s="421"/>
      <c r="E43" s="421"/>
      <c r="G43" s="187"/>
      <c r="H43" s="189"/>
    </row>
    <row r="44" spans="2:10" ht="14.25" thickBot="1">
      <c r="B44" s="430" t="s">
        <v>117</v>
      </c>
      <c r="C44" s="422"/>
      <c r="D44" s="422"/>
      <c r="E44" s="422"/>
      <c r="G44" s="187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144" t="s">
        <v>4</v>
      </c>
      <c r="C47" s="128" t="s">
        <v>40</v>
      </c>
      <c r="D47" s="368">
        <v>453.94709999999998</v>
      </c>
      <c r="E47" s="251">
        <v>456.62979999999999</v>
      </c>
      <c r="G47" s="187"/>
      <c r="H47" s="196"/>
    </row>
    <row r="48" spans="2:10">
      <c r="B48" s="145" t="s">
        <v>6</v>
      </c>
      <c r="C48" s="142" t="s">
        <v>41</v>
      </c>
      <c r="D48" s="368">
        <v>458.38099999999997</v>
      </c>
      <c r="E48" s="252">
        <v>456.62979999999999</v>
      </c>
      <c r="G48" s="196"/>
    </row>
    <row r="49" spans="2:5">
      <c r="B49" s="146" t="s">
        <v>23</v>
      </c>
      <c r="C49" s="147" t="s">
        <v>109</v>
      </c>
      <c r="D49" s="368"/>
      <c r="E49" s="254"/>
    </row>
    <row r="50" spans="2:5">
      <c r="B50" s="144" t="s">
        <v>4</v>
      </c>
      <c r="C50" s="128" t="s">
        <v>40</v>
      </c>
      <c r="D50" s="368">
        <v>89.35</v>
      </c>
      <c r="E50" s="255">
        <v>110.36</v>
      </c>
    </row>
    <row r="51" spans="2:5">
      <c r="B51" s="144" t="s">
        <v>6</v>
      </c>
      <c r="C51" s="128" t="s">
        <v>110</v>
      </c>
      <c r="D51" s="368">
        <v>82.52</v>
      </c>
      <c r="E51" s="255">
        <v>108.83</v>
      </c>
    </row>
    <row r="52" spans="2:5">
      <c r="B52" s="144" t="s">
        <v>8</v>
      </c>
      <c r="C52" s="128" t="s">
        <v>111</v>
      </c>
      <c r="D52" s="368">
        <v>99.4</v>
      </c>
      <c r="E52" s="255">
        <v>134.04</v>
      </c>
    </row>
    <row r="53" spans="2:5" ht="13.5" thickBot="1">
      <c r="B53" s="148" t="s">
        <v>9</v>
      </c>
      <c r="C53" s="149" t="s">
        <v>41</v>
      </c>
      <c r="D53" s="256">
        <v>98.9</v>
      </c>
      <c r="E53" s="257">
        <v>129.78</v>
      </c>
    </row>
    <row r="54" spans="2:5">
      <c r="B54" s="150"/>
      <c r="C54" s="151"/>
      <c r="D54" s="258"/>
      <c r="E54" s="258"/>
    </row>
    <row r="55" spans="2:5" ht="13.5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23.25" thickBot="1">
      <c r="B57" s="412" t="s">
        <v>42</v>
      </c>
      <c r="C57" s="413"/>
      <c r="D57" s="290" t="s">
        <v>118</v>
      </c>
      <c r="E57" s="291" t="s">
        <v>113</v>
      </c>
    </row>
    <row r="58" spans="2:5">
      <c r="B58" s="152" t="s">
        <v>18</v>
      </c>
      <c r="C58" s="153" t="s">
        <v>43</v>
      </c>
      <c r="D58" s="261">
        <f>D64</f>
        <v>53137.58</v>
      </c>
      <c r="E58" s="262">
        <f>D58/E21</f>
        <v>1</v>
      </c>
    </row>
    <row r="59" spans="2:5" ht="25.5">
      <c r="B59" s="349" t="s">
        <v>4</v>
      </c>
      <c r="C59" s="155" t="s">
        <v>44</v>
      </c>
      <c r="D59" s="263">
        <v>0</v>
      </c>
      <c r="E59" s="264">
        <v>0</v>
      </c>
    </row>
    <row r="60" spans="2:5" ht="25.5">
      <c r="B60" s="350" t="s">
        <v>6</v>
      </c>
      <c r="C60" s="157" t="s">
        <v>45</v>
      </c>
      <c r="D60" s="265">
        <v>0</v>
      </c>
      <c r="E60" s="266">
        <v>0</v>
      </c>
    </row>
    <row r="61" spans="2:5">
      <c r="B61" s="350" t="s">
        <v>8</v>
      </c>
      <c r="C61" s="157" t="s">
        <v>46</v>
      </c>
      <c r="D61" s="265">
        <v>0</v>
      </c>
      <c r="E61" s="266">
        <v>0</v>
      </c>
    </row>
    <row r="62" spans="2:5">
      <c r="B62" s="350" t="s">
        <v>9</v>
      </c>
      <c r="C62" s="157" t="s">
        <v>47</v>
      </c>
      <c r="D62" s="265">
        <v>0</v>
      </c>
      <c r="E62" s="266">
        <v>0</v>
      </c>
    </row>
    <row r="63" spans="2:5">
      <c r="B63" s="350" t="s">
        <v>29</v>
      </c>
      <c r="C63" s="157" t="s">
        <v>48</v>
      </c>
      <c r="D63" s="265">
        <v>0</v>
      </c>
      <c r="E63" s="266">
        <v>0</v>
      </c>
    </row>
    <row r="64" spans="2:5">
      <c r="B64" s="349" t="s">
        <v>31</v>
      </c>
      <c r="C64" s="155" t="s">
        <v>49</v>
      </c>
      <c r="D64" s="263">
        <f>E21</f>
        <v>53137.58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v>0</v>
      </c>
      <c r="E73" s="275">
        <v>0</v>
      </c>
    </row>
    <row r="74" spans="2:5">
      <c r="B74" s="352" t="s">
        <v>64</v>
      </c>
      <c r="C74" s="134" t="s">
        <v>66</v>
      </c>
      <c r="D74" s="270">
        <f>D58</f>
        <v>53137.58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f>D74</f>
        <v>53137.58</v>
      </c>
      <c r="E75" s="266">
        <f>E74</f>
        <v>1</v>
      </c>
    </row>
    <row r="76" spans="2:5">
      <c r="B76" s="350" t="s">
        <v>6</v>
      </c>
      <c r="C76" s="157" t="s">
        <v>115</v>
      </c>
      <c r="D76" s="265">
        <v>0</v>
      </c>
      <c r="E76" s="266">
        <v>0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1" type="noConversion"/>
  <pageMargins left="0.55000000000000004" right="0.75" top="0.53" bottom="0.51" header="0.5" footer="0.5"/>
  <pageSetup paperSize="9" scale="70" orientation="portrait" r:id="rId1"/>
  <headerFooter alignWithMargins="0">
    <oddHeader>&amp;C&amp;"Calibri"&amp;10&amp;K000000Confidential&amp;1#</oddHeader>
  </headerFooter>
  <customProperties>
    <customPr name="_pios_id" r:id="rId2"/>
  </customPropertie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Arkusz66"/>
  <dimension ref="A1:L81"/>
  <sheetViews>
    <sheetView zoomScale="86" zoomScaleNormal="86" workbookViewId="0">
      <selection activeCell="E26" sqref="E26"/>
    </sheetView>
  </sheetViews>
  <sheetFormatPr defaultRowHeight="12.75"/>
  <cols>
    <col min="1" max="1" width="9.140625" style="18"/>
    <col min="2" max="2" width="4.42578125" bestFit="1" customWidth="1"/>
    <col min="3" max="3" width="77.7109375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9.140625" style="186" bestFit="1" customWidth="1"/>
    <col min="11" max="11" width="7.425781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H2" s="200"/>
      <c r="I2" s="200"/>
      <c r="J2" s="194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  <c r="H3" s="200"/>
      <c r="I3" s="200"/>
      <c r="J3" s="194"/>
    </row>
    <row r="4" spans="2:12" ht="15">
      <c r="B4" s="216"/>
      <c r="C4" s="216"/>
      <c r="D4" s="216"/>
      <c r="E4" s="216"/>
      <c r="J4" s="194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188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344" t="s">
        <v>3</v>
      </c>
      <c r="C11" s="331" t="s">
        <v>105</v>
      </c>
      <c r="D11" s="280">
        <v>88998.81</v>
      </c>
      <c r="E11" s="221">
        <f>SUM(E12:E16)</f>
        <v>87212.55</v>
      </c>
    </row>
    <row r="12" spans="2:12">
      <c r="B12" s="356" t="s">
        <v>4</v>
      </c>
      <c r="C12" s="157" t="s">
        <v>5</v>
      </c>
      <c r="D12" s="281">
        <v>88998.81</v>
      </c>
      <c r="E12" s="282">
        <v>87212.55</v>
      </c>
    </row>
    <row r="13" spans="2:12">
      <c r="B13" s="356" t="s">
        <v>6</v>
      </c>
      <c r="C13" s="357" t="s">
        <v>7</v>
      </c>
      <c r="D13" s="281">
        <v>0</v>
      </c>
      <c r="E13" s="333">
        <v>0</v>
      </c>
    </row>
    <row r="14" spans="2:12">
      <c r="B14" s="356" t="s">
        <v>8</v>
      </c>
      <c r="C14" s="357" t="s">
        <v>10</v>
      </c>
      <c r="D14" s="281">
        <v>0</v>
      </c>
      <c r="E14" s="333">
        <v>0</v>
      </c>
      <c r="G14" s="188"/>
    </row>
    <row r="15" spans="2:12">
      <c r="B15" s="356" t="s">
        <v>102</v>
      </c>
      <c r="C15" s="357" t="s">
        <v>11</v>
      </c>
      <c r="D15" s="281">
        <v>0</v>
      </c>
      <c r="E15" s="333">
        <v>0</v>
      </c>
    </row>
    <row r="16" spans="2:12">
      <c r="B16" s="358" t="s">
        <v>103</v>
      </c>
      <c r="C16" s="359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56" t="s">
        <v>4</v>
      </c>
      <c r="C18" s="157" t="s">
        <v>11</v>
      </c>
      <c r="D18" s="283">
        <v>0</v>
      </c>
      <c r="E18" s="333">
        <v>0</v>
      </c>
    </row>
    <row r="19" spans="2:11">
      <c r="B19" s="356" t="s">
        <v>6</v>
      </c>
      <c r="C19" s="357" t="s">
        <v>104</v>
      </c>
      <c r="D19" s="281">
        <v>0</v>
      </c>
      <c r="E19" s="333">
        <v>0</v>
      </c>
    </row>
    <row r="20" spans="2:11" ht="13.5" thickBot="1">
      <c r="B20" s="360" t="s">
        <v>8</v>
      </c>
      <c r="C20" s="361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88998.81</v>
      </c>
      <c r="E21" s="246">
        <f>E11-E17</f>
        <v>87212.55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>
      <c r="B23" s="429" t="s">
        <v>100</v>
      </c>
      <c r="C23" s="431"/>
      <c r="D23" s="431"/>
      <c r="E23" s="431"/>
      <c r="G23" s="187"/>
    </row>
    <row r="24" spans="2:11" ht="14.25" thickBot="1">
      <c r="B24" s="430" t="s">
        <v>101</v>
      </c>
      <c r="C24" s="432"/>
      <c r="D24" s="432"/>
      <c r="E24" s="432"/>
    </row>
    <row r="25" spans="2:11" ht="13.5" thickBot="1">
      <c r="B25" s="168"/>
      <c r="C25" s="362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179" t="s">
        <v>15</v>
      </c>
      <c r="C26" s="180" t="s">
        <v>16</v>
      </c>
      <c r="D26" s="234">
        <v>87272.07</v>
      </c>
      <c r="E26" s="235">
        <v>87251.61</v>
      </c>
      <c r="G26" s="194"/>
    </row>
    <row r="27" spans="2:11">
      <c r="B27" s="131" t="s">
        <v>17</v>
      </c>
      <c r="C27" s="132" t="s">
        <v>107</v>
      </c>
      <c r="D27" s="236">
        <v>-439.38</v>
      </c>
      <c r="E27" s="237">
        <v>-1985.12</v>
      </c>
      <c r="F27" s="57"/>
      <c r="G27" s="194"/>
      <c r="H27" s="193"/>
      <c r="I27" s="187"/>
      <c r="J27" s="194"/>
    </row>
    <row r="28" spans="2:11">
      <c r="B28" s="131" t="s">
        <v>18</v>
      </c>
      <c r="C28" s="132" t="s">
        <v>19</v>
      </c>
      <c r="D28" s="236">
        <v>1201.05</v>
      </c>
      <c r="E28" s="238">
        <v>925.06</v>
      </c>
      <c r="F28" s="57"/>
      <c r="G28" s="187"/>
      <c r="H28" s="193"/>
      <c r="I28" s="187"/>
      <c r="J28" s="194"/>
    </row>
    <row r="29" spans="2:11">
      <c r="B29" s="363" t="s">
        <v>4</v>
      </c>
      <c r="C29" s="157" t="s">
        <v>20</v>
      </c>
      <c r="D29" s="239">
        <v>1201.04</v>
      </c>
      <c r="E29" s="240">
        <v>925.06</v>
      </c>
      <c r="F29" s="57"/>
      <c r="G29" s="187"/>
      <c r="H29" s="193"/>
      <c r="I29" s="187"/>
      <c r="J29" s="194"/>
    </row>
    <row r="30" spans="2:11">
      <c r="B30" s="363" t="s">
        <v>6</v>
      </c>
      <c r="C30" s="157" t="s">
        <v>21</v>
      </c>
      <c r="D30" s="239">
        <v>0</v>
      </c>
      <c r="E30" s="240">
        <v>0</v>
      </c>
      <c r="F30" s="57"/>
      <c r="G30" s="187"/>
      <c r="H30" s="193"/>
      <c r="I30" s="187"/>
      <c r="J30" s="194"/>
    </row>
    <row r="31" spans="2:11">
      <c r="B31" s="363" t="s">
        <v>8</v>
      </c>
      <c r="C31" s="157" t="s">
        <v>22</v>
      </c>
      <c r="D31" s="239">
        <v>0.01</v>
      </c>
      <c r="E31" s="240">
        <v>0</v>
      </c>
      <c r="F31" s="57"/>
      <c r="G31" s="187"/>
      <c r="H31" s="193"/>
      <c r="I31" s="187"/>
      <c r="J31" s="194"/>
    </row>
    <row r="32" spans="2:11">
      <c r="B32" s="133" t="s">
        <v>23</v>
      </c>
      <c r="C32" s="134" t="s">
        <v>24</v>
      </c>
      <c r="D32" s="236">
        <v>1640.43</v>
      </c>
      <c r="E32" s="238">
        <v>2910.18</v>
      </c>
      <c r="F32" s="57"/>
      <c r="G32" s="194"/>
      <c r="H32"/>
      <c r="I32" s="187"/>
      <c r="J32" s="194"/>
    </row>
    <row r="33" spans="2:10">
      <c r="B33" s="363" t="s">
        <v>4</v>
      </c>
      <c r="C33" s="157" t="s">
        <v>25</v>
      </c>
      <c r="D33" s="239">
        <v>1172.97</v>
      </c>
      <c r="E33" s="240">
        <v>2438.6999999999998</v>
      </c>
      <c r="F33" s="57"/>
      <c r="G33" s="187"/>
      <c r="H33"/>
      <c r="I33" s="187"/>
      <c r="J33" s="194"/>
    </row>
    <row r="34" spans="2:10">
      <c r="B34" s="363" t="s">
        <v>6</v>
      </c>
      <c r="C34" s="157" t="s">
        <v>26</v>
      </c>
      <c r="D34" s="239">
        <v>0</v>
      </c>
      <c r="E34" s="240">
        <v>0</v>
      </c>
      <c r="F34" s="57"/>
      <c r="G34" s="187"/>
      <c r="H34" s="193"/>
      <c r="I34" s="187"/>
      <c r="J34" s="194"/>
    </row>
    <row r="35" spans="2:10">
      <c r="B35" s="363" t="s">
        <v>8</v>
      </c>
      <c r="C35" s="157" t="s">
        <v>27</v>
      </c>
      <c r="D35" s="239">
        <v>142.99</v>
      </c>
      <c r="E35" s="240">
        <v>123.48</v>
      </c>
      <c r="F35" s="57"/>
      <c r="G35" s="187"/>
      <c r="H35" s="193"/>
      <c r="I35" s="187"/>
      <c r="J35" s="194"/>
    </row>
    <row r="36" spans="2:10">
      <c r="B36" s="363" t="s">
        <v>9</v>
      </c>
      <c r="C36" s="157" t="s">
        <v>28</v>
      </c>
      <c r="D36" s="239">
        <v>0</v>
      </c>
      <c r="E36" s="240">
        <v>0</v>
      </c>
      <c r="F36" s="57"/>
      <c r="G36" s="187"/>
      <c r="H36" s="193"/>
      <c r="I36" s="187"/>
      <c r="J36" s="194"/>
    </row>
    <row r="37" spans="2:10" ht="25.5">
      <c r="B37" s="363" t="s">
        <v>29</v>
      </c>
      <c r="C37" s="157" t="s">
        <v>30</v>
      </c>
      <c r="D37" s="239">
        <v>324.47000000000003</v>
      </c>
      <c r="E37" s="240">
        <v>347.98</v>
      </c>
      <c r="F37" s="57"/>
      <c r="G37" s="187"/>
      <c r="H37" s="193"/>
      <c r="I37" s="187"/>
      <c r="J37" s="194"/>
    </row>
    <row r="38" spans="2:10">
      <c r="B38" s="363" t="s">
        <v>31</v>
      </c>
      <c r="C38" s="157" t="s">
        <v>32</v>
      </c>
      <c r="D38" s="239">
        <v>0</v>
      </c>
      <c r="E38" s="240">
        <v>0</v>
      </c>
      <c r="F38" s="57"/>
      <c r="G38" s="187"/>
      <c r="H38" s="193"/>
      <c r="I38" s="187"/>
      <c r="J38" s="194"/>
    </row>
    <row r="39" spans="2:10">
      <c r="B39" s="364" t="s">
        <v>33</v>
      </c>
      <c r="C39" s="155" t="s">
        <v>34</v>
      </c>
      <c r="D39" s="241">
        <v>0</v>
      </c>
      <c r="E39" s="242">
        <v>0.02</v>
      </c>
      <c r="F39" s="57"/>
      <c r="G39" s="187"/>
      <c r="H39" s="193"/>
      <c r="I39" s="187"/>
      <c r="J39" s="194"/>
    </row>
    <row r="40" spans="2:10" ht="13.5" thickBot="1">
      <c r="B40" s="181" t="s">
        <v>35</v>
      </c>
      <c r="C40" s="182" t="s">
        <v>36</v>
      </c>
      <c r="D40" s="243">
        <v>2166.12</v>
      </c>
      <c r="E40" s="244">
        <v>1946.06</v>
      </c>
      <c r="G40" s="194"/>
      <c r="H40" s="189"/>
    </row>
    <row r="41" spans="2:10" ht="13.5" thickBot="1">
      <c r="B41" s="183" t="s">
        <v>37</v>
      </c>
      <c r="C41" s="184" t="s">
        <v>38</v>
      </c>
      <c r="D41" s="245">
        <v>88998.81</v>
      </c>
      <c r="E41" s="246">
        <f>SUM(E26,E27,E40)</f>
        <v>87212.55</v>
      </c>
      <c r="F41" s="59"/>
      <c r="G41" s="194"/>
      <c r="H41" s="189"/>
    </row>
    <row r="42" spans="2:10">
      <c r="B42" s="185"/>
      <c r="C42" s="185"/>
      <c r="D42" s="247"/>
      <c r="E42" s="247"/>
      <c r="F42" s="59"/>
      <c r="G42" s="188"/>
      <c r="H42" s="189"/>
    </row>
    <row r="43" spans="2:10" ht="13.5">
      <c r="B43" s="429" t="s">
        <v>60</v>
      </c>
      <c r="C43" s="409"/>
      <c r="D43" s="409"/>
      <c r="E43" s="409"/>
      <c r="G43" s="187"/>
      <c r="H43"/>
    </row>
    <row r="44" spans="2:10" ht="14.25" thickBot="1">
      <c r="B44" s="430" t="s">
        <v>117</v>
      </c>
      <c r="C44" s="411"/>
      <c r="D44" s="411"/>
      <c r="E44" s="411"/>
      <c r="G44" s="187"/>
      <c r="H44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350" t="s">
        <v>4</v>
      </c>
      <c r="C47" s="157" t="s">
        <v>40</v>
      </c>
      <c r="D47" s="250">
        <v>552.21510000000001</v>
      </c>
      <c r="E47" s="251">
        <v>524.34860000000003</v>
      </c>
      <c r="G47" s="187"/>
    </row>
    <row r="48" spans="2:10">
      <c r="B48" s="349" t="s">
        <v>6</v>
      </c>
      <c r="C48" s="155" t="s">
        <v>41</v>
      </c>
      <c r="D48" s="250">
        <v>549.44320000000005</v>
      </c>
      <c r="E48" s="252">
        <v>512.62300000000005</v>
      </c>
      <c r="G48" s="187"/>
    </row>
    <row r="49" spans="2:5">
      <c r="B49" s="146" t="s">
        <v>23</v>
      </c>
      <c r="C49" s="147" t="s">
        <v>109</v>
      </c>
      <c r="D49" s="253"/>
      <c r="E49" s="254"/>
    </row>
    <row r="50" spans="2:5">
      <c r="B50" s="350" t="s">
        <v>4</v>
      </c>
      <c r="C50" s="157" t="s">
        <v>40</v>
      </c>
      <c r="D50" s="250">
        <v>158.04</v>
      </c>
      <c r="E50" s="255">
        <v>166.4</v>
      </c>
    </row>
    <row r="51" spans="2:5">
      <c r="B51" s="350" t="s">
        <v>6</v>
      </c>
      <c r="C51" s="157" t="s">
        <v>110</v>
      </c>
      <c r="D51" s="250">
        <v>158.04</v>
      </c>
      <c r="E51" s="255">
        <v>166.4</v>
      </c>
    </row>
    <row r="52" spans="2:5">
      <c r="B52" s="350" t="s">
        <v>8</v>
      </c>
      <c r="C52" s="157" t="s">
        <v>111</v>
      </c>
      <c r="D52" s="250">
        <v>162.11000000000001</v>
      </c>
      <c r="E52" s="255">
        <v>170.15</v>
      </c>
    </row>
    <row r="53" spans="2:5" ht="13.5" thickBot="1">
      <c r="B53" s="355" t="s">
        <v>9</v>
      </c>
      <c r="C53" s="165" t="s">
        <v>41</v>
      </c>
      <c r="D53" s="256">
        <v>161.97999999999999</v>
      </c>
      <c r="E53" s="257">
        <v>170.13</v>
      </c>
    </row>
    <row r="54" spans="2:5">
      <c r="B54" s="150"/>
      <c r="C54" s="151"/>
      <c r="D54" s="258"/>
      <c r="E54" s="258"/>
    </row>
    <row r="55" spans="2:5" ht="13.5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23.25" thickBot="1">
      <c r="B57" s="412" t="s">
        <v>42</v>
      </c>
      <c r="C57" s="413"/>
      <c r="D57" s="290" t="s">
        <v>118</v>
      </c>
      <c r="E57" s="291" t="s">
        <v>113</v>
      </c>
    </row>
    <row r="58" spans="2:5">
      <c r="B58" s="152" t="s">
        <v>18</v>
      </c>
      <c r="C58" s="153" t="s">
        <v>43</v>
      </c>
      <c r="D58" s="261">
        <f>D64</f>
        <v>87212.55</v>
      </c>
      <c r="E58" s="262">
        <f>D58/E21</f>
        <v>1</v>
      </c>
    </row>
    <row r="59" spans="2:5" ht="25.5">
      <c r="B59" s="349" t="s">
        <v>4</v>
      </c>
      <c r="C59" s="155" t="s">
        <v>44</v>
      </c>
      <c r="D59" s="263">
        <v>0</v>
      </c>
      <c r="E59" s="264">
        <v>0</v>
      </c>
    </row>
    <row r="60" spans="2:5" ht="25.5">
      <c r="B60" s="350" t="s">
        <v>6</v>
      </c>
      <c r="C60" s="157" t="s">
        <v>45</v>
      </c>
      <c r="D60" s="265">
        <v>0</v>
      </c>
      <c r="E60" s="266">
        <v>0</v>
      </c>
    </row>
    <row r="61" spans="2:5">
      <c r="B61" s="350" t="s">
        <v>8</v>
      </c>
      <c r="C61" s="157" t="s">
        <v>46</v>
      </c>
      <c r="D61" s="265">
        <v>0</v>
      </c>
      <c r="E61" s="266">
        <v>0</v>
      </c>
    </row>
    <row r="62" spans="2:5">
      <c r="B62" s="350" t="s">
        <v>9</v>
      </c>
      <c r="C62" s="157" t="s">
        <v>47</v>
      </c>
      <c r="D62" s="265">
        <v>0</v>
      </c>
      <c r="E62" s="266">
        <v>0</v>
      </c>
    </row>
    <row r="63" spans="2:5">
      <c r="B63" s="350" t="s">
        <v>29</v>
      </c>
      <c r="C63" s="157" t="s">
        <v>48</v>
      </c>
      <c r="D63" s="265">
        <v>0</v>
      </c>
      <c r="E63" s="266">
        <v>0</v>
      </c>
    </row>
    <row r="64" spans="2:5">
      <c r="B64" s="349" t="s">
        <v>31</v>
      </c>
      <c r="C64" s="155" t="s">
        <v>49</v>
      </c>
      <c r="D64" s="263">
        <f>E21</f>
        <v>87212.55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v>0</v>
      </c>
      <c r="E73" s="275">
        <v>0</v>
      </c>
    </row>
    <row r="74" spans="2:5">
      <c r="B74" s="352" t="s">
        <v>64</v>
      </c>
      <c r="C74" s="134" t="s">
        <v>66</v>
      </c>
      <c r="D74" s="270">
        <f>D58</f>
        <v>87212.55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f>D74</f>
        <v>87212.55</v>
      </c>
      <c r="E75" s="266">
        <f>E74</f>
        <v>1</v>
      </c>
    </row>
    <row r="76" spans="2:5">
      <c r="B76" s="350" t="s">
        <v>6</v>
      </c>
      <c r="C76" s="157" t="s">
        <v>115</v>
      </c>
      <c r="D76" s="265">
        <v>0</v>
      </c>
      <c r="E76" s="266">
        <v>0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1" type="noConversion"/>
  <pageMargins left="0.56000000000000005" right="0.75" top="0.53" bottom="0.49" header="0.5" footer="0.5"/>
  <pageSetup paperSize="9" scale="70" orientation="portrait" r:id="rId1"/>
  <headerFooter alignWithMargins="0">
    <oddHeader>&amp;C&amp;"Calibri"&amp;10&amp;K000000Confidential&amp;1#</oddHeader>
  </headerFooter>
  <customProperties>
    <customPr name="_pios_id" r:id="rId2"/>
  </customPropertie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Arkusz65"/>
  <dimension ref="A1:L81"/>
  <sheetViews>
    <sheetView zoomScale="86" zoomScaleNormal="86" workbookViewId="0">
      <selection activeCell="E26" sqref="E26"/>
    </sheetView>
  </sheetViews>
  <sheetFormatPr defaultRowHeight="12.75"/>
  <cols>
    <col min="1" max="1" width="9.140625" style="18"/>
    <col min="2" max="2" width="4.42578125" bestFit="1" customWidth="1"/>
    <col min="3" max="3" width="77.7109375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9.140625" style="186" bestFit="1" customWidth="1"/>
    <col min="11" max="11" width="7.425781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</row>
    <row r="4" spans="2:12" ht="15">
      <c r="B4" s="216"/>
      <c r="C4" s="216"/>
      <c r="D4" s="216"/>
      <c r="E4" s="216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151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344" t="s">
        <v>3</v>
      </c>
      <c r="C11" s="331" t="s">
        <v>105</v>
      </c>
      <c r="D11" s="280">
        <v>130595.56</v>
      </c>
      <c r="E11" s="221">
        <f>SUM(E12:E16)</f>
        <v>148393.20000000001</v>
      </c>
    </row>
    <row r="12" spans="2:12">
      <c r="B12" s="356" t="s">
        <v>4</v>
      </c>
      <c r="C12" s="157" t="s">
        <v>5</v>
      </c>
      <c r="D12" s="281">
        <v>130595.56</v>
      </c>
      <c r="E12" s="282">
        <v>148393.20000000001</v>
      </c>
    </row>
    <row r="13" spans="2:12">
      <c r="B13" s="356" t="s">
        <v>6</v>
      </c>
      <c r="C13" s="357" t="s">
        <v>7</v>
      </c>
      <c r="D13" s="281">
        <v>0</v>
      </c>
      <c r="E13" s="333">
        <v>0</v>
      </c>
    </row>
    <row r="14" spans="2:12">
      <c r="B14" s="356" t="s">
        <v>8</v>
      </c>
      <c r="C14" s="357" t="s">
        <v>10</v>
      </c>
      <c r="D14" s="281">
        <v>0</v>
      </c>
      <c r="E14" s="333">
        <v>0</v>
      </c>
      <c r="G14" s="188"/>
    </row>
    <row r="15" spans="2:12">
      <c r="B15" s="356" t="s">
        <v>102</v>
      </c>
      <c r="C15" s="357" t="s">
        <v>11</v>
      </c>
      <c r="D15" s="281">
        <v>0</v>
      </c>
      <c r="E15" s="333">
        <v>0</v>
      </c>
    </row>
    <row r="16" spans="2:12">
      <c r="B16" s="358" t="s">
        <v>103</v>
      </c>
      <c r="C16" s="359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56" t="s">
        <v>4</v>
      </c>
      <c r="C18" s="157" t="s">
        <v>11</v>
      </c>
      <c r="D18" s="283">
        <v>0</v>
      </c>
      <c r="E18" s="333">
        <v>0</v>
      </c>
    </row>
    <row r="19" spans="2:11">
      <c r="B19" s="356" t="s">
        <v>6</v>
      </c>
      <c r="C19" s="357" t="s">
        <v>104</v>
      </c>
      <c r="D19" s="281">
        <v>0</v>
      </c>
      <c r="E19" s="333">
        <v>0</v>
      </c>
    </row>
    <row r="20" spans="2:11" ht="13.5" thickBot="1">
      <c r="B20" s="360" t="s">
        <v>8</v>
      </c>
      <c r="C20" s="361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130595.56</v>
      </c>
      <c r="E21" s="246">
        <f>E11-E17</f>
        <v>148393.20000000001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>
      <c r="B23" s="429" t="s">
        <v>100</v>
      </c>
      <c r="C23" s="431"/>
      <c r="D23" s="431"/>
      <c r="E23" s="431"/>
      <c r="G23" s="187"/>
    </row>
    <row r="24" spans="2:11" ht="14.25" thickBot="1">
      <c r="B24" s="430" t="s">
        <v>101</v>
      </c>
      <c r="C24" s="432"/>
      <c r="D24" s="432"/>
      <c r="E24" s="432"/>
    </row>
    <row r="25" spans="2:11" ht="13.5" thickBot="1">
      <c r="B25" s="168"/>
      <c r="C25" s="362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179" t="s">
        <v>15</v>
      </c>
      <c r="C26" s="180" t="s">
        <v>16</v>
      </c>
      <c r="D26" s="234">
        <v>120885.07</v>
      </c>
      <c r="E26" s="235">
        <v>208523.94</v>
      </c>
      <c r="G26" s="194"/>
      <c r="H26" s="189"/>
    </row>
    <row r="27" spans="2:11">
      <c r="B27" s="131" t="s">
        <v>17</v>
      </c>
      <c r="C27" s="132" t="s">
        <v>107</v>
      </c>
      <c r="D27" s="236">
        <v>-19909.04</v>
      </c>
      <c r="E27" s="237">
        <v>-37653.440000000002</v>
      </c>
      <c r="F27" s="57"/>
      <c r="G27" s="194"/>
      <c r="H27" s="193"/>
      <c r="I27" s="187"/>
      <c r="J27" s="194"/>
    </row>
    <row r="28" spans="2:11">
      <c r="B28" s="131" t="s">
        <v>18</v>
      </c>
      <c r="C28" s="132" t="s">
        <v>19</v>
      </c>
      <c r="D28" s="236">
        <v>12213.960000000001</v>
      </c>
      <c r="E28" s="238">
        <v>12686.6</v>
      </c>
      <c r="F28" s="57"/>
      <c r="G28" s="187"/>
      <c r="H28" s="193"/>
      <c r="I28" s="187"/>
      <c r="J28" s="194"/>
    </row>
    <row r="29" spans="2:11">
      <c r="B29" s="363" t="s">
        <v>4</v>
      </c>
      <c r="C29" s="157" t="s">
        <v>20</v>
      </c>
      <c r="D29" s="239">
        <v>4862.99</v>
      </c>
      <c r="E29" s="240">
        <v>4751.2</v>
      </c>
      <c r="F29" s="57"/>
      <c r="G29" s="187"/>
      <c r="H29" s="193"/>
      <c r="I29" s="187"/>
      <c r="J29" s="194"/>
    </row>
    <row r="30" spans="2:11">
      <c r="B30" s="363" t="s">
        <v>6</v>
      </c>
      <c r="C30" s="157" t="s">
        <v>21</v>
      </c>
      <c r="D30" s="239">
        <v>0</v>
      </c>
      <c r="E30" s="240">
        <v>0</v>
      </c>
      <c r="F30" s="57"/>
      <c r="G30" s="187"/>
      <c r="H30" s="193"/>
      <c r="I30" s="187"/>
      <c r="J30" s="194"/>
    </row>
    <row r="31" spans="2:11">
      <c r="B31" s="363" t="s">
        <v>8</v>
      </c>
      <c r="C31" s="157" t="s">
        <v>22</v>
      </c>
      <c r="D31" s="239">
        <v>7350.97</v>
      </c>
      <c r="E31" s="240">
        <v>7935.4</v>
      </c>
      <c r="F31" s="57"/>
      <c r="G31" s="187"/>
      <c r="H31" s="193"/>
      <c r="I31" s="187"/>
      <c r="J31" s="194"/>
    </row>
    <row r="32" spans="2:11">
      <c r="B32" s="133" t="s">
        <v>23</v>
      </c>
      <c r="C32" s="134" t="s">
        <v>24</v>
      </c>
      <c r="D32" s="236">
        <v>32123</v>
      </c>
      <c r="E32" s="238">
        <v>50340.04</v>
      </c>
      <c r="F32" s="57"/>
      <c r="G32" s="194"/>
      <c r="H32" s="193"/>
      <c r="I32" s="187"/>
      <c r="J32" s="194"/>
    </row>
    <row r="33" spans="2:10">
      <c r="B33" s="363" t="s">
        <v>4</v>
      </c>
      <c r="C33" s="157" t="s">
        <v>25</v>
      </c>
      <c r="D33" s="239">
        <v>30651.01</v>
      </c>
      <c r="E33" s="240">
        <v>0</v>
      </c>
      <c r="F33" s="57"/>
      <c r="G33" s="187"/>
      <c r="H33" s="193"/>
      <c r="I33" s="187"/>
      <c r="J33" s="194"/>
    </row>
    <row r="34" spans="2:10">
      <c r="B34" s="363" t="s">
        <v>6</v>
      </c>
      <c r="C34" s="157" t="s">
        <v>26</v>
      </c>
      <c r="D34" s="239">
        <v>0</v>
      </c>
      <c r="E34" s="240">
        <v>29955.54</v>
      </c>
      <c r="F34" s="57"/>
      <c r="G34" s="187"/>
      <c r="H34" s="193"/>
      <c r="I34" s="187"/>
      <c r="J34" s="194"/>
    </row>
    <row r="35" spans="2:10">
      <c r="B35" s="363" t="s">
        <v>8</v>
      </c>
      <c r="C35" s="157" t="s">
        <v>27</v>
      </c>
      <c r="D35" s="239">
        <v>475.33</v>
      </c>
      <c r="E35" s="240">
        <v>574.78</v>
      </c>
      <c r="F35" s="57"/>
      <c r="G35" s="187"/>
      <c r="H35" s="193"/>
      <c r="I35" s="187"/>
      <c r="J35" s="194"/>
    </row>
    <row r="36" spans="2:10">
      <c r="B36" s="363" t="s">
        <v>9</v>
      </c>
      <c r="C36" s="157" t="s">
        <v>28</v>
      </c>
      <c r="D36" s="239">
        <v>0</v>
      </c>
      <c r="E36" s="240">
        <v>0</v>
      </c>
      <c r="F36" s="57"/>
      <c r="G36"/>
      <c r="H36" s="193"/>
      <c r="I36" s="187"/>
      <c r="J36" s="194"/>
    </row>
    <row r="37" spans="2:10" ht="25.5">
      <c r="B37" s="363" t="s">
        <v>29</v>
      </c>
      <c r="C37" s="157" t="s">
        <v>30</v>
      </c>
      <c r="D37" s="239">
        <v>996.66</v>
      </c>
      <c r="E37" s="240">
        <v>1495.36</v>
      </c>
      <c r="F37" s="57"/>
      <c r="G37"/>
      <c r="H37" s="193"/>
      <c r="I37" s="187"/>
      <c r="J37" s="194"/>
    </row>
    <row r="38" spans="2:10">
      <c r="B38" s="363" t="s">
        <v>31</v>
      </c>
      <c r="C38" s="157" t="s">
        <v>32</v>
      </c>
      <c r="D38" s="239">
        <v>0</v>
      </c>
      <c r="E38" s="240">
        <v>0</v>
      </c>
      <c r="F38" s="57"/>
      <c r="G38" s="187"/>
      <c r="H38" s="193"/>
      <c r="I38" s="187"/>
      <c r="J38" s="194"/>
    </row>
    <row r="39" spans="2:10">
      <c r="B39" s="364" t="s">
        <v>33</v>
      </c>
      <c r="C39" s="155" t="s">
        <v>34</v>
      </c>
      <c r="D39" s="241">
        <v>0</v>
      </c>
      <c r="E39" s="242">
        <v>18314.36</v>
      </c>
      <c r="F39" s="57"/>
      <c r="G39" s="187"/>
      <c r="H39" s="193"/>
      <c r="I39" s="187"/>
      <c r="J39" s="194"/>
    </row>
    <row r="40" spans="2:10" ht="13.5" thickBot="1">
      <c r="B40" s="181" t="s">
        <v>35</v>
      </c>
      <c r="C40" s="182" t="s">
        <v>36</v>
      </c>
      <c r="D40" s="243">
        <v>29619.53</v>
      </c>
      <c r="E40" s="244">
        <v>-22477.3</v>
      </c>
      <c r="G40" s="194"/>
      <c r="H40" s="189"/>
    </row>
    <row r="41" spans="2:10" ht="13.5" thickBot="1">
      <c r="B41" s="183" t="s">
        <v>37</v>
      </c>
      <c r="C41" s="184" t="s">
        <v>38</v>
      </c>
      <c r="D41" s="245">
        <v>130595.56</v>
      </c>
      <c r="E41" s="246">
        <f>SUM(E26,E27,E40)</f>
        <v>148393.20000000001</v>
      </c>
      <c r="F41" s="59"/>
      <c r="G41" s="194"/>
      <c r="H41" s="189"/>
    </row>
    <row r="42" spans="2:10">
      <c r="B42" s="185"/>
      <c r="C42" s="185"/>
      <c r="D42" s="247"/>
      <c r="E42" s="247"/>
      <c r="F42" s="59"/>
      <c r="G42" s="188"/>
    </row>
    <row r="43" spans="2:10" ht="13.5">
      <c r="B43" s="429" t="s">
        <v>60</v>
      </c>
      <c r="C43" s="409"/>
      <c r="D43" s="409"/>
      <c r="E43" s="409"/>
      <c r="G43" s="187"/>
    </row>
    <row r="44" spans="2:10" ht="14.25" thickBot="1">
      <c r="B44" s="430" t="s">
        <v>117</v>
      </c>
      <c r="C44" s="411"/>
      <c r="D44" s="411"/>
      <c r="E44" s="411"/>
      <c r="G44" s="187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350" t="s">
        <v>4</v>
      </c>
      <c r="C47" s="157" t="s">
        <v>40</v>
      </c>
      <c r="D47" s="250">
        <v>542.03689999999995</v>
      </c>
      <c r="E47" s="251">
        <v>564.90650000000005</v>
      </c>
      <c r="G47" s="187"/>
      <c r="H47" s="196"/>
    </row>
    <row r="48" spans="2:10">
      <c r="B48" s="349" t="s">
        <v>6</v>
      </c>
      <c r="C48" s="155" t="s">
        <v>41</v>
      </c>
      <c r="D48" s="250">
        <v>467.24709999999999</v>
      </c>
      <c r="E48" s="252">
        <v>449.74450000000002</v>
      </c>
      <c r="G48" s="195"/>
    </row>
    <row r="49" spans="2:5">
      <c r="B49" s="146" t="s">
        <v>23</v>
      </c>
      <c r="C49" s="147" t="s">
        <v>109</v>
      </c>
      <c r="D49" s="253"/>
      <c r="E49" s="254"/>
    </row>
    <row r="50" spans="2:5">
      <c r="B50" s="350" t="s">
        <v>4</v>
      </c>
      <c r="C50" s="157" t="s">
        <v>40</v>
      </c>
      <c r="D50" s="250">
        <v>223.02</v>
      </c>
      <c r="E50" s="255">
        <v>369.13</v>
      </c>
    </row>
    <row r="51" spans="2:5">
      <c r="B51" s="350" t="s">
        <v>6</v>
      </c>
      <c r="C51" s="157" t="s">
        <v>110</v>
      </c>
      <c r="D51" s="250">
        <v>223.02</v>
      </c>
      <c r="E51" s="255">
        <v>329.52</v>
      </c>
    </row>
    <row r="52" spans="2:5">
      <c r="B52" s="350" t="s">
        <v>8</v>
      </c>
      <c r="C52" s="157" t="s">
        <v>111</v>
      </c>
      <c r="D52" s="250">
        <v>290.67</v>
      </c>
      <c r="E52" s="255">
        <v>444.1</v>
      </c>
    </row>
    <row r="53" spans="2:5" ht="13.5" thickBot="1">
      <c r="B53" s="355" t="s">
        <v>9</v>
      </c>
      <c r="C53" s="165" t="s">
        <v>41</v>
      </c>
      <c r="D53" s="256">
        <v>279.5</v>
      </c>
      <c r="E53" s="257">
        <v>329.95</v>
      </c>
    </row>
    <row r="54" spans="2:5">
      <c r="B54" s="150"/>
      <c r="C54" s="151"/>
      <c r="D54" s="258"/>
      <c r="E54" s="258"/>
    </row>
    <row r="55" spans="2:5" ht="13.5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23.25" thickBot="1">
      <c r="B57" s="412" t="s">
        <v>42</v>
      </c>
      <c r="C57" s="413"/>
      <c r="D57" s="290" t="s">
        <v>118</v>
      </c>
      <c r="E57" s="291" t="s">
        <v>113</v>
      </c>
    </row>
    <row r="58" spans="2:5">
      <c r="B58" s="152" t="s">
        <v>18</v>
      </c>
      <c r="C58" s="153" t="s">
        <v>43</v>
      </c>
      <c r="D58" s="261">
        <f>D64</f>
        <v>148393.20000000001</v>
      </c>
      <c r="E58" s="262">
        <f>D58/E21</f>
        <v>1</v>
      </c>
    </row>
    <row r="59" spans="2:5" ht="25.5">
      <c r="B59" s="349" t="s">
        <v>4</v>
      </c>
      <c r="C59" s="155" t="s">
        <v>44</v>
      </c>
      <c r="D59" s="263">
        <v>0</v>
      </c>
      <c r="E59" s="264">
        <v>0</v>
      </c>
    </row>
    <row r="60" spans="2:5" ht="25.5">
      <c r="B60" s="350" t="s">
        <v>6</v>
      </c>
      <c r="C60" s="157" t="s">
        <v>45</v>
      </c>
      <c r="D60" s="265">
        <v>0</v>
      </c>
      <c r="E60" s="266">
        <v>0</v>
      </c>
    </row>
    <row r="61" spans="2:5">
      <c r="B61" s="350" t="s">
        <v>8</v>
      </c>
      <c r="C61" s="157" t="s">
        <v>46</v>
      </c>
      <c r="D61" s="265">
        <v>0</v>
      </c>
      <c r="E61" s="266">
        <v>0</v>
      </c>
    </row>
    <row r="62" spans="2:5">
      <c r="B62" s="350" t="s">
        <v>9</v>
      </c>
      <c r="C62" s="157" t="s">
        <v>47</v>
      </c>
      <c r="D62" s="265">
        <v>0</v>
      </c>
      <c r="E62" s="266">
        <v>0</v>
      </c>
    </row>
    <row r="63" spans="2:5">
      <c r="B63" s="350" t="s">
        <v>29</v>
      </c>
      <c r="C63" s="157" t="s">
        <v>48</v>
      </c>
      <c r="D63" s="265">
        <v>0</v>
      </c>
      <c r="E63" s="266">
        <v>0</v>
      </c>
    </row>
    <row r="64" spans="2:5">
      <c r="B64" s="349" t="s">
        <v>31</v>
      </c>
      <c r="C64" s="155" t="s">
        <v>49</v>
      </c>
      <c r="D64" s="263">
        <f>E12</f>
        <v>148393.20000000001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f>E17</f>
        <v>0</v>
      </c>
      <c r="E73" s="275">
        <f>D73/E21</f>
        <v>0</v>
      </c>
    </row>
    <row r="74" spans="2:5">
      <c r="B74" s="352" t="s">
        <v>64</v>
      </c>
      <c r="C74" s="134" t="s">
        <v>66</v>
      </c>
      <c r="D74" s="270">
        <f>D58-D73</f>
        <v>148393.20000000001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f>D74</f>
        <v>148393.20000000001</v>
      </c>
      <c r="E75" s="266">
        <f>E74</f>
        <v>1</v>
      </c>
    </row>
    <row r="76" spans="2:5">
      <c r="B76" s="350" t="s">
        <v>6</v>
      </c>
      <c r="C76" s="157" t="s">
        <v>115</v>
      </c>
      <c r="D76" s="265">
        <v>0</v>
      </c>
      <c r="E76" s="266">
        <v>0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1" type="noConversion"/>
  <pageMargins left="0.53" right="0.75" top="0.53" bottom="0.67" header="0.5" footer="0.5"/>
  <pageSetup paperSize="9" scale="70" orientation="portrait" r:id="rId1"/>
  <headerFooter alignWithMargins="0">
    <oddHeader>&amp;C&amp;"Calibri"&amp;10&amp;K000000Confidential&amp;1#</oddHeader>
  </headerFooter>
  <customProperties>
    <customPr name="_pios_id" r:id="rId2"/>
  </customPropertie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Arkusz67"/>
  <dimension ref="A1:L81"/>
  <sheetViews>
    <sheetView zoomScale="86" zoomScaleNormal="86" workbookViewId="0">
      <selection activeCell="E26" sqref="E26"/>
    </sheetView>
  </sheetViews>
  <sheetFormatPr defaultRowHeight="12.75"/>
  <cols>
    <col min="1" max="1" width="9.140625" style="18"/>
    <col min="2" max="2" width="4.42578125" bestFit="1" customWidth="1"/>
    <col min="3" max="3" width="77.7109375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9.140625" style="186" bestFit="1" customWidth="1"/>
    <col min="11" max="11" width="7.425781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</row>
    <row r="4" spans="2:12" ht="15">
      <c r="B4" s="216"/>
      <c r="C4" s="216"/>
      <c r="D4" s="216"/>
      <c r="E4" s="216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152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344" t="s">
        <v>3</v>
      </c>
      <c r="C11" s="331" t="s">
        <v>105</v>
      </c>
      <c r="D11" s="280">
        <v>151099.09</v>
      </c>
      <c r="E11" s="221">
        <f>SUM(E12:E16)</f>
        <v>145132.17000000001</v>
      </c>
    </row>
    <row r="12" spans="2:12">
      <c r="B12" s="356" t="s">
        <v>4</v>
      </c>
      <c r="C12" s="157" t="s">
        <v>5</v>
      </c>
      <c r="D12" s="281">
        <v>151099.09</v>
      </c>
      <c r="E12" s="282">
        <v>145132.17000000001</v>
      </c>
    </row>
    <row r="13" spans="2:12">
      <c r="B13" s="356" t="s">
        <v>6</v>
      </c>
      <c r="C13" s="357" t="s">
        <v>7</v>
      </c>
      <c r="D13" s="281">
        <v>0</v>
      </c>
      <c r="E13" s="333">
        <v>0</v>
      </c>
    </row>
    <row r="14" spans="2:12">
      <c r="B14" s="356" t="s">
        <v>8</v>
      </c>
      <c r="C14" s="357" t="s">
        <v>10</v>
      </c>
      <c r="D14" s="281">
        <v>0</v>
      </c>
      <c r="E14" s="333">
        <v>0</v>
      </c>
      <c r="G14" s="188"/>
    </row>
    <row r="15" spans="2:12">
      <c r="B15" s="356" t="s">
        <v>102</v>
      </c>
      <c r="C15" s="357" t="s">
        <v>11</v>
      </c>
      <c r="D15" s="281">
        <v>0</v>
      </c>
      <c r="E15" s="333">
        <v>0</v>
      </c>
    </row>
    <row r="16" spans="2:12">
      <c r="B16" s="358" t="s">
        <v>103</v>
      </c>
      <c r="C16" s="359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56" t="s">
        <v>4</v>
      </c>
      <c r="C18" s="157" t="s">
        <v>11</v>
      </c>
      <c r="D18" s="283">
        <v>0</v>
      </c>
      <c r="E18" s="333">
        <v>0</v>
      </c>
    </row>
    <row r="19" spans="2:11">
      <c r="B19" s="356" t="s">
        <v>6</v>
      </c>
      <c r="C19" s="357" t="s">
        <v>104</v>
      </c>
      <c r="D19" s="281">
        <v>0</v>
      </c>
      <c r="E19" s="333">
        <v>0</v>
      </c>
    </row>
    <row r="20" spans="2:11" ht="13.5" thickBot="1">
      <c r="B20" s="360" t="s">
        <v>8</v>
      </c>
      <c r="C20" s="361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151099.09</v>
      </c>
      <c r="E21" s="246">
        <f>E11-E17</f>
        <v>145132.17000000001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>
      <c r="B23" s="429" t="s">
        <v>100</v>
      </c>
      <c r="C23" s="431"/>
      <c r="D23" s="431"/>
      <c r="E23" s="431"/>
      <c r="G23" s="187"/>
    </row>
    <row r="24" spans="2:11" ht="14.25" thickBot="1">
      <c r="B24" s="430" t="s">
        <v>101</v>
      </c>
      <c r="C24" s="432"/>
      <c r="D24" s="432"/>
      <c r="E24" s="432"/>
    </row>
    <row r="25" spans="2:11" ht="13.5" thickBot="1">
      <c r="B25" s="168"/>
      <c r="C25" s="362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179" t="s">
        <v>15</v>
      </c>
      <c r="C26" s="180" t="s">
        <v>16</v>
      </c>
      <c r="D26" s="366">
        <v>153674.37</v>
      </c>
      <c r="E26" s="235">
        <v>151169.22</v>
      </c>
      <c r="G26" s="194"/>
    </row>
    <row r="27" spans="2:11">
      <c r="B27" s="131" t="s">
        <v>17</v>
      </c>
      <c r="C27" s="132" t="s">
        <v>107</v>
      </c>
      <c r="D27" s="236">
        <v>2115.0300000000002</v>
      </c>
      <c r="E27" s="237">
        <v>1435.4099999999999</v>
      </c>
      <c r="F27" s="57"/>
      <c r="G27" s="194"/>
      <c r="H27" s="193"/>
      <c r="I27" s="187"/>
      <c r="J27" s="194"/>
    </row>
    <row r="28" spans="2:11">
      <c r="B28" s="131" t="s">
        <v>18</v>
      </c>
      <c r="C28" s="132" t="s">
        <v>19</v>
      </c>
      <c r="D28" s="236">
        <v>8415.5700000000015</v>
      </c>
      <c r="E28" s="238">
        <v>5035.34</v>
      </c>
      <c r="F28" s="57"/>
      <c r="G28" s="187"/>
      <c r="H28" s="193"/>
      <c r="I28" s="187"/>
      <c r="J28" s="194"/>
    </row>
    <row r="29" spans="2:11">
      <c r="B29" s="363" t="s">
        <v>4</v>
      </c>
      <c r="C29" s="157" t="s">
        <v>20</v>
      </c>
      <c r="D29" s="239">
        <v>5117.57</v>
      </c>
      <c r="E29" s="240">
        <v>5035.24</v>
      </c>
      <c r="F29" s="57"/>
      <c r="G29" s="187"/>
      <c r="H29" s="193"/>
      <c r="I29" s="187"/>
      <c r="J29" s="194"/>
    </row>
    <row r="30" spans="2:11">
      <c r="B30" s="363" t="s">
        <v>6</v>
      </c>
      <c r="C30" s="157" t="s">
        <v>21</v>
      </c>
      <c r="D30" s="239">
        <v>0</v>
      </c>
      <c r="E30" s="240">
        <v>0</v>
      </c>
      <c r="F30" s="57"/>
      <c r="G30" s="187"/>
      <c r="H30" s="193"/>
      <c r="I30" s="187"/>
      <c r="J30" s="194"/>
    </row>
    <row r="31" spans="2:11">
      <c r="B31" s="363" t="s">
        <v>8</v>
      </c>
      <c r="C31" s="157" t="s">
        <v>22</v>
      </c>
      <c r="D31" s="239">
        <v>3298</v>
      </c>
      <c r="E31" s="240">
        <v>0.1</v>
      </c>
      <c r="F31" s="57"/>
      <c r="G31" s="187"/>
      <c r="H31" s="193"/>
      <c r="I31" s="187"/>
      <c r="J31" s="194"/>
    </row>
    <row r="32" spans="2:11">
      <c r="B32" s="133" t="s">
        <v>23</v>
      </c>
      <c r="C32" s="134" t="s">
        <v>24</v>
      </c>
      <c r="D32" s="236">
        <v>6300.54</v>
      </c>
      <c r="E32" s="238">
        <v>3599.93</v>
      </c>
      <c r="F32" s="57"/>
      <c r="G32" s="194"/>
      <c r="H32" s="193"/>
      <c r="I32" s="187"/>
      <c r="J32" s="194"/>
    </row>
    <row r="33" spans="2:10">
      <c r="B33" s="363" t="s">
        <v>4</v>
      </c>
      <c r="C33" s="157" t="s">
        <v>25</v>
      </c>
      <c r="D33" s="239">
        <v>5315.69</v>
      </c>
      <c r="E33" s="240">
        <v>2409.91</v>
      </c>
      <c r="F33" s="57"/>
      <c r="G33" s="187"/>
      <c r="H33" s="193"/>
      <c r="I33" s="187"/>
      <c r="J33" s="194"/>
    </row>
    <row r="34" spans="2:10">
      <c r="B34" s="363" t="s">
        <v>6</v>
      </c>
      <c r="C34" s="157" t="s">
        <v>26</v>
      </c>
      <c r="D34" s="239">
        <v>0</v>
      </c>
      <c r="E34" s="240">
        <v>0</v>
      </c>
      <c r="F34" s="57"/>
      <c r="G34" s="187"/>
      <c r="H34" s="193"/>
      <c r="I34" s="187"/>
      <c r="J34" s="194"/>
    </row>
    <row r="35" spans="2:10">
      <c r="B35" s="363" t="s">
        <v>8</v>
      </c>
      <c r="C35" s="157" t="s">
        <v>27</v>
      </c>
      <c r="D35" s="239">
        <v>460.09</v>
      </c>
      <c r="E35" s="240">
        <v>555.16</v>
      </c>
      <c r="F35" s="57"/>
      <c r="G35" s="187"/>
      <c r="H35" s="193"/>
      <c r="I35" s="187"/>
      <c r="J35" s="194"/>
    </row>
    <row r="36" spans="2:10">
      <c r="B36" s="363" t="s">
        <v>9</v>
      </c>
      <c r="C36" s="157" t="s">
        <v>28</v>
      </c>
      <c r="D36" s="239">
        <v>0</v>
      </c>
      <c r="E36" s="240">
        <v>0</v>
      </c>
      <c r="F36" s="57"/>
      <c r="G36" s="187"/>
      <c r="H36" s="193"/>
      <c r="I36" s="187"/>
      <c r="J36" s="194"/>
    </row>
    <row r="37" spans="2:10" ht="25.5">
      <c r="B37" s="363" t="s">
        <v>29</v>
      </c>
      <c r="C37" s="157" t="s">
        <v>30</v>
      </c>
      <c r="D37" s="239">
        <v>524.76</v>
      </c>
      <c r="E37" s="240">
        <v>634.86</v>
      </c>
      <c r="F37" s="57"/>
      <c r="G37" s="187"/>
      <c r="H37" s="193"/>
      <c r="I37" s="187"/>
      <c r="J37" s="194"/>
    </row>
    <row r="38" spans="2:10">
      <c r="B38" s="363" t="s">
        <v>31</v>
      </c>
      <c r="C38" s="157" t="s">
        <v>32</v>
      </c>
      <c r="D38" s="239">
        <v>0</v>
      </c>
      <c r="E38" s="240">
        <v>0</v>
      </c>
      <c r="F38" s="57"/>
      <c r="G38" s="187"/>
      <c r="H38"/>
      <c r="I38" s="187"/>
      <c r="J38" s="194"/>
    </row>
    <row r="39" spans="2:10">
      <c r="B39" s="364" t="s">
        <v>33</v>
      </c>
      <c r="C39" s="155" t="s">
        <v>34</v>
      </c>
      <c r="D39" s="241">
        <v>0</v>
      </c>
      <c r="E39" s="242">
        <v>0</v>
      </c>
      <c r="F39" s="57"/>
      <c r="G39" s="187"/>
      <c r="H39"/>
      <c r="I39" s="187"/>
      <c r="J39" s="194"/>
    </row>
    <row r="40" spans="2:10" ht="13.5" thickBot="1">
      <c r="B40" s="181" t="s">
        <v>35</v>
      </c>
      <c r="C40" s="182" t="s">
        <v>36</v>
      </c>
      <c r="D40" s="243">
        <v>-4690.3100000000004</v>
      </c>
      <c r="E40" s="244">
        <v>-7472.46</v>
      </c>
      <c r="G40" s="187"/>
    </row>
    <row r="41" spans="2:10" ht="13.5" thickBot="1">
      <c r="B41" s="183" t="s">
        <v>37</v>
      </c>
      <c r="C41" s="184" t="s">
        <v>38</v>
      </c>
      <c r="D41" s="246">
        <v>151099.09</v>
      </c>
      <c r="E41" s="246">
        <f>SUM(E26,E27,E40)</f>
        <v>145132.17000000001</v>
      </c>
      <c r="F41" s="59"/>
      <c r="G41" s="187"/>
    </row>
    <row r="42" spans="2:10">
      <c r="B42" s="185"/>
      <c r="C42" s="185"/>
      <c r="D42" s="247"/>
      <c r="E42" s="247"/>
      <c r="F42" s="59"/>
      <c r="G42" s="187"/>
    </row>
    <row r="43" spans="2:10" ht="13.5">
      <c r="B43" s="429" t="s">
        <v>60</v>
      </c>
      <c r="C43" s="409"/>
      <c r="D43" s="409"/>
      <c r="E43" s="409"/>
      <c r="G43" s="187"/>
    </row>
    <row r="44" spans="2:10" ht="14.25" thickBot="1">
      <c r="B44" s="430" t="s">
        <v>117</v>
      </c>
      <c r="C44" s="411"/>
      <c r="D44" s="411"/>
      <c r="E44" s="411"/>
      <c r="G44" s="187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350" t="s">
        <v>4</v>
      </c>
      <c r="C47" s="157" t="s">
        <v>40</v>
      </c>
      <c r="D47" s="250">
        <v>522.43539999999996</v>
      </c>
      <c r="E47" s="251">
        <v>517.11839999999995</v>
      </c>
      <c r="G47" s="187"/>
      <c r="H47" s="196"/>
    </row>
    <row r="48" spans="2:10">
      <c r="B48" s="349" t="s">
        <v>6</v>
      </c>
      <c r="C48" s="155" t="s">
        <v>41</v>
      </c>
      <c r="D48" s="250">
        <v>528.66970000000003</v>
      </c>
      <c r="E48" s="252">
        <v>522.35879999999997</v>
      </c>
      <c r="G48" s="195"/>
    </row>
    <row r="49" spans="2:5">
      <c r="B49" s="146" t="s">
        <v>23</v>
      </c>
      <c r="C49" s="147" t="s">
        <v>109</v>
      </c>
      <c r="D49" s="253"/>
      <c r="E49" s="254"/>
    </row>
    <row r="50" spans="2:5">
      <c r="B50" s="350" t="s">
        <v>4</v>
      </c>
      <c r="C50" s="157" t="s">
        <v>40</v>
      </c>
      <c r="D50" s="250">
        <v>294.14999999999998</v>
      </c>
      <c r="E50" s="255">
        <v>292.33</v>
      </c>
    </row>
    <row r="51" spans="2:5">
      <c r="B51" s="350" t="s">
        <v>6</v>
      </c>
      <c r="C51" s="157" t="s">
        <v>110</v>
      </c>
      <c r="D51" s="250">
        <v>268.08</v>
      </c>
      <c r="E51" s="255">
        <v>267.47000000000003</v>
      </c>
    </row>
    <row r="52" spans="2:5">
      <c r="B52" s="350" t="s">
        <v>8</v>
      </c>
      <c r="C52" s="157" t="s">
        <v>111</v>
      </c>
      <c r="D52" s="250">
        <v>300.56</v>
      </c>
      <c r="E52" s="255">
        <v>299.24</v>
      </c>
    </row>
    <row r="53" spans="2:5" ht="13.5" thickBot="1">
      <c r="B53" s="355" t="s">
        <v>9</v>
      </c>
      <c r="C53" s="165" t="s">
        <v>41</v>
      </c>
      <c r="D53" s="256">
        <v>285.81</v>
      </c>
      <c r="E53" s="257">
        <v>277.83999999999997</v>
      </c>
    </row>
    <row r="54" spans="2:5">
      <c r="B54" s="150"/>
      <c r="C54" s="151"/>
      <c r="D54" s="258"/>
      <c r="E54" s="258"/>
    </row>
    <row r="55" spans="2:5" ht="13.5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23.25" thickBot="1">
      <c r="B57" s="412" t="s">
        <v>42</v>
      </c>
      <c r="C57" s="413"/>
      <c r="D57" s="290" t="s">
        <v>118</v>
      </c>
      <c r="E57" s="291" t="s">
        <v>113</v>
      </c>
    </row>
    <row r="58" spans="2:5">
      <c r="B58" s="152" t="s">
        <v>18</v>
      </c>
      <c r="C58" s="153" t="s">
        <v>43</v>
      </c>
      <c r="D58" s="261">
        <f>D64</f>
        <v>145132.17000000001</v>
      </c>
      <c r="E58" s="262">
        <f>D58/E21</f>
        <v>1</v>
      </c>
    </row>
    <row r="59" spans="2:5" ht="25.5">
      <c r="B59" s="349" t="s">
        <v>4</v>
      </c>
      <c r="C59" s="155" t="s">
        <v>44</v>
      </c>
      <c r="D59" s="263">
        <v>0</v>
      </c>
      <c r="E59" s="264">
        <v>0</v>
      </c>
    </row>
    <row r="60" spans="2:5" ht="25.5">
      <c r="B60" s="350" t="s">
        <v>6</v>
      </c>
      <c r="C60" s="157" t="s">
        <v>45</v>
      </c>
      <c r="D60" s="265">
        <v>0</v>
      </c>
      <c r="E60" s="266">
        <v>0</v>
      </c>
    </row>
    <row r="61" spans="2:5">
      <c r="B61" s="350" t="s">
        <v>8</v>
      </c>
      <c r="C61" s="157" t="s">
        <v>46</v>
      </c>
      <c r="D61" s="265">
        <v>0</v>
      </c>
      <c r="E61" s="266">
        <v>0</v>
      </c>
    </row>
    <row r="62" spans="2:5">
      <c r="B62" s="350" t="s">
        <v>9</v>
      </c>
      <c r="C62" s="157" t="s">
        <v>47</v>
      </c>
      <c r="D62" s="265">
        <v>0</v>
      </c>
      <c r="E62" s="266">
        <v>0</v>
      </c>
    </row>
    <row r="63" spans="2:5">
      <c r="B63" s="350" t="s">
        <v>29</v>
      </c>
      <c r="C63" s="157" t="s">
        <v>48</v>
      </c>
      <c r="D63" s="265">
        <v>0</v>
      </c>
      <c r="E63" s="266">
        <v>0</v>
      </c>
    </row>
    <row r="64" spans="2:5">
      <c r="B64" s="349" t="s">
        <v>31</v>
      </c>
      <c r="C64" s="155" t="s">
        <v>49</v>
      </c>
      <c r="D64" s="263">
        <f>E21</f>
        <v>145132.17000000001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v>0</v>
      </c>
      <c r="E73" s="275">
        <v>0</v>
      </c>
    </row>
    <row r="74" spans="2:5">
      <c r="B74" s="352" t="s">
        <v>64</v>
      </c>
      <c r="C74" s="134" t="s">
        <v>66</v>
      </c>
      <c r="D74" s="270">
        <f>D58</f>
        <v>145132.17000000001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f>D74</f>
        <v>145132.17000000001</v>
      </c>
      <c r="E75" s="266">
        <f>E74</f>
        <v>1</v>
      </c>
    </row>
    <row r="76" spans="2:5">
      <c r="B76" s="350" t="s">
        <v>6</v>
      </c>
      <c r="C76" s="157" t="s">
        <v>115</v>
      </c>
      <c r="D76" s="265">
        <v>0</v>
      </c>
      <c r="E76" s="266">
        <v>0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" right="0.7" top="0.75" bottom="0.75" header="0.3" footer="0.3"/>
  <pageSetup paperSize="9" orientation="portrait" r:id="rId1"/>
  <headerFooter>
    <oddHeader>&amp;C&amp;"Calibri"&amp;10&amp;K000000Confidential&amp;1#</oddHeader>
  </headerFooter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G81"/>
  <sheetViews>
    <sheetView zoomScale="75" zoomScaleNormal="75" workbookViewId="0">
      <selection activeCell="G76" sqref="G76"/>
    </sheetView>
  </sheetViews>
  <sheetFormatPr defaultRowHeight="12.75"/>
  <cols>
    <col min="1" max="1" width="9.140625" style="18"/>
    <col min="2" max="2" width="4.7109375" style="18" bestFit="1" customWidth="1"/>
    <col min="3" max="3" width="77.7109375" style="18" customWidth="1"/>
    <col min="4" max="4" width="17.140625" style="96" bestFit="1" customWidth="1"/>
    <col min="5" max="5" width="16.42578125" style="96" bestFit="1" customWidth="1"/>
    <col min="6" max="6" width="7.42578125" customWidth="1"/>
    <col min="7" max="7" width="12.42578125" bestFit="1" customWidth="1"/>
  </cols>
  <sheetData>
    <row r="1" spans="2:7">
      <c r="B1" s="1"/>
      <c r="C1" s="1"/>
      <c r="D1" s="215"/>
      <c r="E1" s="215"/>
    </row>
    <row r="2" spans="2:7" ht="15.75">
      <c r="B2" s="414" t="s">
        <v>0</v>
      </c>
      <c r="C2" s="414"/>
      <c r="D2" s="414"/>
      <c r="E2" s="414"/>
      <c r="G2" s="57"/>
    </row>
    <row r="3" spans="2:7" ht="15.75">
      <c r="B3" s="414" t="str">
        <f>'Fundusz Gwarantowany'!$B$3</f>
        <v>SPORZĄDZONE NA DZIEŃ 30-06-2026</v>
      </c>
      <c r="C3" s="414"/>
      <c r="D3" s="414"/>
      <c r="E3" s="414"/>
    </row>
    <row r="4" spans="2:7" ht="15">
      <c r="B4" s="61"/>
      <c r="C4" s="61"/>
      <c r="D4" s="216"/>
      <c r="E4" s="216"/>
    </row>
    <row r="5" spans="2:7" ht="14.25">
      <c r="B5" s="415" t="s">
        <v>1</v>
      </c>
      <c r="C5" s="415"/>
      <c r="D5" s="415"/>
      <c r="E5" s="415"/>
    </row>
    <row r="6" spans="2:7" ht="14.25">
      <c r="B6" s="416" t="s">
        <v>83</v>
      </c>
      <c r="C6" s="416"/>
      <c r="D6" s="416"/>
      <c r="E6" s="416"/>
    </row>
    <row r="7" spans="2:7" ht="14.25">
      <c r="B7" s="63"/>
      <c r="C7" s="63"/>
      <c r="D7" s="217"/>
      <c r="E7" s="217"/>
    </row>
    <row r="8" spans="2:7" ht="13.5">
      <c r="B8" s="408" t="s">
        <v>18</v>
      </c>
      <c r="C8" s="409"/>
      <c r="D8" s="409"/>
      <c r="E8" s="409"/>
    </row>
    <row r="9" spans="2:7" ht="16.5" thickBot="1">
      <c r="B9" s="410" t="s">
        <v>99</v>
      </c>
      <c r="C9" s="410"/>
      <c r="D9" s="410"/>
      <c r="E9" s="410"/>
    </row>
    <row r="10" spans="2:7" ht="13.5" thickBot="1">
      <c r="B10" s="62"/>
      <c r="C10" s="58" t="s">
        <v>2</v>
      </c>
      <c r="D10" s="278" t="str">
        <f>'Fundusz Gwarantowany'!$D$10</f>
        <v>30-06-2025</v>
      </c>
      <c r="E10" s="279" t="str">
        <f>'Fundusz Gwarantowany'!$E$10</f>
        <v>30-06-2026</v>
      </c>
    </row>
    <row r="11" spans="2:7">
      <c r="B11" s="64" t="s">
        <v>3</v>
      </c>
      <c r="C11" s="20" t="s">
        <v>105</v>
      </c>
      <c r="D11" s="280">
        <v>183234206.02000001</v>
      </c>
      <c r="E11" s="221">
        <f>SUM(E12:E14,E16)</f>
        <v>211305240.97999999</v>
      </c>
    </row>
    <row r="12" spans="2:7">
      <c r="B12" s="97" t="s">
        <v>4</v>
      </c>
      <c r="C12" s="124" t="s">
        <v>5</v>
      </c>
      <c r="D12" s="281">
        <v>183205293</v>
      </c>
      <c r="E12" s="282">
        <v>211001141.60999998</v>
      </c>
    </row>
    <row r="13" spans="2:7">
      <c r="B13" s="97" t="s">
        <v>6</v>
      </c>
      <c r="C13" s="124" t="s">
        <v>7</v>
      </c>
      <c r="D13" s="281">
        <v>953.96</v>
      </c>
      <c r="E13" s="282">
        <v>2101.0099999999998</v>
      </c>
    </row>
    <row r="14" spans="2:7">
      <c r="B14" s="97" t="s">
        <v>8</v>
      </c>
      <c r="C14" s="124" t="s">
        <v>10</v>
      </c>
      <c r="D14" s="281">
        <v>27959.06</v>
      </c>
      <c r="E14" s="282">
        <v>301998.36</v>
      </c>
    </row>
    <row r="15" spans="2:7">
      <c r="B15" s="97" t="s">
        <v>102</v>
      </c>
      <c r="C15" s="124" t="s">
        <v>11</v>
      </c>
      <c r="D15" s="281">
        <v>27959.06</v>
      </c>
      <c r="E15" s="282">
        <f>E14</f>
        <v>301998.36</v>
      </c>
    </row>
    <row r="16" spans="2:7">
      <c r="B16" s="100" t="s">
        <v>103</v>
      </c>
      <c r="C16" s="125" t="s">
        <v>12</v>
      </c>
      <c r="D16" s="283">
        <v>0</v>
      </c>
      <c r="E16" s="284">
        <v>0</v>
      </c>
    </row>
    <row r="17" spans="2:6">
      <c r="B17" s="6" t="s">
        <v>13</v>
      </c>
      <c r="C17" s="117" t="s">
        <v>65</v>
      </c>
      <c r="D17" s="285">
        <v>230764.41</v>
      </c>
      <c r="E17" s="286">
        <f>SUM(E18:E20)</f>
        <v>275782.12</v>
      </c>
    </row>
    <row r="18" spans="2:6">
      <c r="B18" s="97" t="s">
        <v>4</v>
      </c>
      <c r="C18" s="124" t="s">
        <v>11</v>
      </c>
      <c r="D18" s="283">
        <v>230764.41</v>
      </c>
      <c r="E18" s="284">
        <v>275782.12</v>
      </c>
    </row>
    <row r="19" spans="2:6">
      <c r="B19" s="97" t="s">
        <v>6</v>
      </c>
      <c r="C19" s="124" t="s">
        <v>104</v>
      </c>
      <c r="D19" s="281">
        <v>0</v>
      </c>
      <c r="E19" s="282">
        <v>0</v>
      </c>
    </row>
    <row r="20" spans="2:6" ht="13.5" thickBot="1">
      <c r="B20" s="102" t="s">
        <v>8</v>
      </c>
      <c r="C20" s="103" t="s">
        <v>14</v>
      </c>
      <c r="D20" s="287">
        <v>0</v>
      </c>
      <c r="E20" s="288">
        <v>0</v>
      </c>
    </row>
    <row r="21" spans="2:6" ht="13.5" thickBot="1">
      <c r="B21" s="427" t="s">
        <v>106</v>
      </c>
      <c r="C21" s="428"/>
      <c r="D21" s="289">
        <v>183003441.61000001</v>
      </c>
      <c r="E21" s="246">
        <f>E11-E17</f>
        <v>211029458.85999998</v>
      </c>
      <c r="F21" s="59"/>
    </row>
    <row r="22" spans="2:6">
      <c r="B22" s="2"/>
      <c r="C22" s="5"/>
      <c r="D22" s="232"/>
      <c r="E22" s="232"/>
    </row>
    <row r="23" spans="2:6" ht="13.5">
      <c r="B23" s="408" t="s">
        <v>100</v>
      </c>
      <c r="C23" s="431"/>
      <c r="D23" s="431"/>
      <c r="E23" s="431"/>
    </row>
    <row r="24" spans="2:6" ht="14.1" customHeight="1" thickBot="1">
      <c r="B24" s="410" t="s">
        <v>101</v>
      </c>
      <c r="C24" s="432"/>
      <c r="D24" s="432"/>
      <c r="E24" s="432"/>
    </row>
    <row r="25" spans="2:6" ht="13.5" thickBot="1">
      <c r="B25" s="62"/>
      <c r="C25" s="104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6">
      <c r="B26" s="67" t="s">
        <v>15</v>
      </c>
      <c r="C26" s="68" t="s">
        <v>16</v>
      </c>
      <c r="D26" s="234">
        <v>169267352.78000003</v>
      </c>
      <c r="E26" s="235">
        <v>191814582.89999998</v>
      </c>
    </row>
    <row r="27" spans="2:6">
      <c r="B27" s="6" t="s">
        <v>17</v>
      </c>
      <c r="C27" s="7" t="s">
        <v>107</v>
      </c>
      <c r="D27" s="236">
        <v>-2910112.45</v>
      </c>
      <c r="E27" s="237">
        <v>-2802267.129999999</v>
      </c>
      <c r="F27" s="57"/>
    </row>
    <row r="28" spans="2:6">
      <c r="B28" s="6" t="s">
        <v>18</v>
      </c>
      <c r="C28" s="7" t="s">
        <v>19</v>
      </c>
      <c r="D28" s="236">
        <v>7225295.1600000001</v>
      </c>
      <c r="E28" s="238">
        <v>6883997.9800000004</v>
      </c>
      <c r="F28" s="57"/>
    </row>
    <row r="29" spans="2:6">
      <c r="B29" s="105" t="s">
        <v>4</v>
      </c>
      <c r="C29" s="98" t="s">
        <v>20</v>
      </c>
      <c r="D29" s="239">
        <v>6221189.25</v>
      </c>
      <c r="E29" s="240">
        <v>6270316.0299999993</v>
      </c>
      <c r="F29" s="57"/>
    </row>
    <row r="30" spans="2:6">
      <c r="B30" s="105" t="s">
        <v>6</v>
      </c>
      <c r="C30" s="98" t="s">
        <v>21</v>
      </c>
      <c r="D30" s="239">
        <v>325335.78000000003</v>
      </c>
      <c r="E30" s="240">
        <v>355927.91</v>
      </c>
      <c r="F30" s="57"/>
    </row>
    <row r="31" spans="2:6">
      <c r="B31" s="105" t="s">
        <v>8</v>
      </c>
      <c r="C31" s="98" t="s">
        <v>22</v>
      </c>
      <c r="D31" s="239">
        <v>678770.12999999989</v>
      </c>
      <c r="E31" s="240">
        <v>257754.03999999998</v>
      </c>
      <c r="F31" s="57"/>
    </row>
    <row r="32" spans="2:6">
      <c r="B32" s="65" t="s">
        <v>23</v>
      </c>
      <c r="C32" s="8" t="s">
        <v>24</v>
      </c>
      <c r="D32" s="236">
        <v>10135407.610000001</v>
      </c>
      <c r="E32" s="238">
        <v>9686265.1099999994</v>
      </c>
      <c r="F32" s="57"/>
    </row>
    <row r="33" spans="2:6">
      <c r="B33" s="105" t="s">
        <v>4</v>
      </c>
      <c r="C33" s="98" t="s">
        <v>25</v>
      </c>
      <c r="D33" s="239">
        <v>6399612.5</v>
      </c>
      <c r="E33" s="240">
        <v>6724430.6899999995</v>
      </c>
      <c r="F33" s="57"/>
    </row>
    <row r="34" spans="2:6">
      <c r="B34" s="105" t="s">
        <v>6</v>
      </c>
      <c r="C34" s="98" t="s">
        <v>26</v>
      </c>
      <c r="D34" s="239">
        <v>375353.25</v>
      </c>
      <c r="E34" s="240">
        <v>694641.02</v>
      </c>
      <c r="F34" s="57"/>
    </row>
    <row r="35" spans="2:6">
      <c r="B35" s="105" t="s">
        <v>8</v>
      </c>
      <c r="C35" s="98" t="s">
        <v>27</v>
      </c>
      <c r="D35" s="239">
        <v>1484760.99</v>
      </c>
      <c r="E35" s="240">
        <v>1479639.11</v>
      </c>
      <c r="F35" s="57"/>
    </row>
    <row r="36" spans="2:6">
      <c r="B36" s="105" t="s">
        <v>9</v>
      </c>
      <c r="C36" s="98" t="s">
        <v>28</v>
      </c>
      <c r="D36" s="239">
        <v>0</v>
      </c>
      <c r="E36" s="240">
        <v>0</v>
      </c>
      <c r="F36" s="57"/>
    </row>
    <row r="37" spans="2:6" ht="25.5">
      <c r="B37" s="105" t="s">
        <v>29</v>
      </c>
      <c r="C37" s="98" t="s">
        <v>30</v>
      </c>
      <c r="D37" s="239">
        <v>0</v>
      </c>
      <c r="E37" s="240">
        <v>0</v>
      </c>
      <c r="F37" s="57"/>
    </row>
    <row r="38" spans="2:6">
      <c r="B38" s="105" t="s">
        <v>31</v>
      </c>
      <c r="C38" s="98" t="s">
        <v>32</v>
      </c>
      <c r="D38" s="239">
        <v>0</v>
      </c>
      <c r="E38" s="240">
        <v>0</v>
      </c>
      <c r="F38" s="57"/>
    </row>
    <row r="39" spans="2:6">
      <c r="B39" s="106" t="s">
        <v>33</v>
      </c>
      <c r="C39" s="107" t="s">
        <v>34</v>
      </c>
      <c r="D39" s="241">
        <v>1875680.87</v>
      </c>
      <c r="E39" s="242">
        <v>787554.28999999911</v>
      </c>
      <c r="F39" s="57"/>
    </row>
    <row r="40" spans="2:6" ht="13.5" thickBot="1">
      <c r="B40" s="69" t="s">
        <v>35</v>
      </c>
      <c r="C40" s="70" t="s">
        <v>36</v>
      </c>
      <c r="D40" s="243">
        <v>16646201.279999999</v>
      </c>
      <c r="E40" s="244">
        <v>22017143.09</v>
      </c>
    </row>
    <row r="41" spans="2:6" ht="13.5" thickBot="1">
      <c r="B41" s="71" t="s">
        <v>37</v>
      </c>
      <c r="C41" s="72" t="s">
        <v>38</v>
      </c>
      <c r="D41" s="245">
        <v>183003441.61000004</v>
      </c>
      <c r="E41" s="246">
        <f>SUM(E26,E27,E40)</f>
        <v>211029458.85999998</v>
      </c>
      <c r="F41" s="59"/>
    </row>
    <row r="42" spans="2:6">
      <c r="B42" s="66"/>
      <c r="C42" s="66"/>
      <c r="D42" s="247"/>
      <c r="E42" s="247"/>
      <c r="F42" s="59"/>
    </row>
    <row r="43" spans="2:6" ht="13.5">
      <c r="B43" s="408" t="s">
        <v>60</v>
      </c>
      <c r="C43" s="421"/>
      <c r="D43" s="421"/>
      <c r="E43" s="421"/>
    </row>
    <row r="44" spans="2:6" ht="14.25" thickBot="1">
      <c r="B44" s="410" t="s">
        <v>117</v>
      </c>
      <c r="C44" s="422"/>
      <c r="D44" s="422"/>
      <c r="E44" s="422"/>
    </row>
    <row r="45" spans="2:6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</row>
    <row r="46" spans="2:6">
      <c r="B46" s="166" t="s">
        <v>18</v>
      </c>
      <c r="C46" s="167" t="s">
        <v>108</v>
      </c>
      <c r="D46" s="248"/>
      <c r="E46" s="249"/>
    </row>
    <row r="47" spans="2:6">
      <c r="B47" s="144" t="s">
        <v>4</v>
      </c>
      <c r="C47" s="128" t="s">
        <v>40</v>
      </c>
      <c r="D47" s="250">
        <v>8527451.4397739805</v>
      </c>
      <c r="E47" s="251">
        <v>8220102.4924598681</v>
      </c>
    </row>
    <row r="48" spans="2:6">
      <c r="B48" s="145" t="s">
        <v>6</v>
      </c>
      <c r="C48" s="142" t="s">
        <v>41</v>
      </c>
      <c r="D48" s="250">
        <v>8404392.0241855904</v>
      </c>
      <c r="E48" s="252">
        <v>8126888.3526960369</v>
      </c>
    </row>
    <row r="49" spans="2:5">
      <c r="B49" s="146" t="s">
        <v>23</v>
      </c>
      <c r="C49" s="147" t="s">
        <v>109</v>
      </c>
      <c r="D49" s="253"/>
      <c r="E49" s="254"/>
    </row>
    <row r="50" spans="2:5">
      <c r="B50" s="144" t="s">
        <v>4</v>
      </c>
      <c r="C50" s="128" t="s">
        <v>40</v>
      </c>
      <c r="D50" s="250">
        <v>19.849700000000002</v>
      </c>
      <c r="E50" s="255">
        <v>23.334800000000001</v>
      </c>
    </row>
    <row r="51" spans="2:5">
      <c r="B51" s="144" t="s">
        <v>6</v>
      </c>
      <c r="C51" s="128" t="s">
        <v>110</v>
      </c>
      <c r="D51" s="250">
        <v>19.849700000000002</v>
      </c>
      <c r="E51" s="255">
        <v>23.042000000000002</v>
      </c>
    </row>
    <row r="52" spans="2:5">
      <c r="B52" s="144" t="s">
        <v>8</v>
      </c>
      <c r="C52" s="128" t="s">
        <v>111</v>
      </c>
      <c r="D52" s="250">
        <v>21.895099999999999</v>
      </c>
      <c r="E52" s="255">
        <v>26.450800000000001</v>
      </c>
    </row>
    <row r="53" spans="2:5" ht="13.5" thickBot="1">
      <c r="B53" s="148" t="s">
        <v>9</v>
      </c>
      <c r="C53" s="149" t="s">
        <v>41</v>
      </c>
      <c r="D53" s="256">
        <v>21.774699999999999</v>
      </c>
      <c r="E53" s="257">
        <v>25.966800000000003</v>
      </c>
    </row>
    <row r="54" spans="2:5">
      <c r="B54" s="150"/>
      <c r="C54" s="151"/>
      <c r="D54" s="258"/>
      <c r="E54" s="258"/>
    </row>
    <row r="55" spans="2:5" ht="13.5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34.5" thickBot="1">
      <c r="B57" s="412" t="s">
        <v>42</v>
      </c>
      <c r="C57" s="413"/>
      <c r="D57" s="259" t="s">
        <v>118</v>
      </c>
      <c r="E57" s="260" t="s">
        <v>113</v>
      </c>
    </row>
    <row r="58" spans="2:5">
      <c r="B58" s="152" t="s">
        <v>18</v>
      </c>
      <c r="C58" s="153" t="s">
        <v>43</v>
      </c>
      <c r="D58" s="261">
        <f>SUM(D59:D70)</f>
        <v>211001141.60999998</v>
      </c>
      <c r="E58" s="262">
        <f>D58/E21</f>
        <v>0.9998658137581693</v>
      </c>
    </row>
    <row r="59" spans="2:5" ht="25.5">
      <c r="B59" s="154" t="s">
        <v>4</v>
      </c>
      <c r="C59" s="155" t="s">
        <v>44</v>
      </c>
      <c r="D59" s="263">
        <v>0</v>
      </c>
      <c r="E59" s="264">
        <v>0</v>
      </c>
    </row>
    <row r="60" spans="2:5" ht="25.5">
      <c r="B60" s="156" t="s">
        <v>6</v>
      </c>
      <c r="C60" s="157" t="s">
        <v>45</v>
      </c>
      <c r="D60" s="265">
        <v>0</v>
      </c>
      <c r="E60" s="266">
        <v>0</v>
      </c>
    </row>
    <row r="61" spans="2:5">
      <c r="B61" s="156" t="s">
        <v>8</v>
      </c>
      <c r="C61" s="157" t="s">
        <v>46</v>
      </c>
      <c r="D61" s="265">
        <v>0</v>
      </c>
      <c r="E61" s="266">
        <v>0</v>
      </c>
    </row>
    <row r="62" spans="2:5">
      <c r="B62" s="156" t="s">
        <v>9</v>
      </c>
      <c r="C62" s="157" t="s">
        <v>47</v>
      </c>
      <c r="D62" s="265">
        <v>0</v>
      </c>
      <c r="E62" s="266">
        <v>0</v>
      </c>
    </row>
    <row r="63" spans="2:5">
      <c r="B63" s="156" t="s">
        <v>29</v>
      </c>
      <c r="C63" s="157" t="s">
        <v>48</v>
      </c>
      <c r="D63" s="265">
        <v>0</v>
      </c>
      <c r="E63" s="266">
        <v>0</v>
      </c>
    </row>
    <row r="64" spans="2:5">
      <c r="B64" s="154" t="s">
        <v>31</v>
      </c>
      <c r="C64" s="155" t="s">
        <v>49</v>
      </c>
      <c r="D64" s="292">
        <v>209820895.88</v>
      </c>
      <c r="E64" s="264">
        <f>D64/E21</f>
        <v>0.99427301294080572</v>
      </c>
    </row>
    <row r="65" spans="2:5">
      <c r="B65" s="154" t="s">
        <v>33</v>
      </c>
      <c r="C65" s="155" t="s">
        <v>114</v>
      </c>
      <c r="D65" s="263">
        <v>0</v>
      </c>
      <c r="E65" s="264">
        <v>0</v>
      </c>
    </row>
    <row r="66" spans="2:5">
      <c r="B66" s="154" t="s">
        <v>50</v>
      </c>
      <c r="C66" s="155" t="s">
        <v>51</v>
      </c>
      <c r="D66" s="263">
        <v>0</v>
      </c>
      <c r="E66" s="264">
        <v>0</v>
      </c>
    </row>
    <row r="67" spans="2:5">
      <c r="B67" s="156" t="s">
        <v>52</v>
      </c>
      <c r="C67" s="157" t="s">
        <v>53</v>
      </c>
      <c r="D67" s="265">
        <v>0</v>
      </c>
      <c r="E67" s="266">
        <v>0</v>
      </c>
    </row>
    <row r="68" spans="2:5">
      <c r="B68" s="156" t="s">
        <v>54</v>
      </c>
      <c r="C68" s="157" t="s">
        <v>55</v>
      </c>
      <c r="D68" s="265">
        <v>0</v>
      </c>
      <c r="E68" s="266">
        <v>0</v>
      </c>
    </row>
    <row r="69" spans="2:5">
      <c r="B69" s="156" t="s">
        <v>56</v>
      </c>
      <c r="C69" s="157" t="s">
        <v>57</v>
      </c>
      <c r="D69" s="293">
        <v>1180245.73</v>
      </c>
      <c r="E69" s="266">
        <f>D69/E21</f>
        <v>5.5928008173635711E-3</v>
      </c>
    </row>
    <row r="70" spans="2:5">
      <c r="B70" s="158" t="s">
        <v>58</v>
      </c>
      <c r="C70" s="159" t="s">
        <v>59</v>
      </c>
      <c r="D70" s="268">
        <v>0</v>
      </c>
      <c r="E70" s="269">
        <v>0</v>
      </c>
    </row>
    <row r="71" spans="2:5">
      <c r="B71" s="146" t="s">
        <v>23</v>
      </c>
      <c r="C71" s="134" t="s">
        <v>61</v>
      </c>
      <c r="D71" s="270">
        <f>E13</f>
        <v>2101.0099999999998</v>
      </c>
      <c r="E71" s="271">
        <f>D71/E21</f>
        <v>9.9560033530382137E-6</v>
      </c>
    </row>
    <row r="72" spans="2:5">
      <c r="B72" s="160" t="s">
        <v>60</v>
      </c>
      <c r="C72" s="161" t="s">
        <v>63</v>
      </c>
      <c r="D72" s="272">
        <f>E14</f>
        <v>301998.36</v>
      </c>
      <c r="E72" s="273">
        <f>D72/E21</f>
        <v>1.4310720485728493E-3</v>
      </c>
    </row>
    <row r="73" spans="2:5">
      <c r="B73" s="162" t="s">
        <v>62</v>
      </c>
      <c r="C73" s="163" t="s">
        <v>65</v>
      </c>
      <c r="D73" s="274">
        <f>E17</f>
        <v>275782.12</v>
      </c>
      <c r="E73" s="275">
        <f>D73/E21</f>
        <v>1.3068418100951387E-3</v>
      </c>
    </row>
    <row r="74" spans="2:5">
      <c r="B74" s="146" t="s">
        <v>64</v>
      </c>
      <c r="C74" s="134" t="s">
        <v>66</v>
      </c>
      <c r="D74" s="270">
        <f>D58+D71+D72-D73</f>
        <v>211029458.85999998</v>
      </c>
      <c r="E74" s="271">
        <f>E58+E71+E72-E73</f>
        <v>1</v>
      </c>
    </row>
    <row r="75" spans="2:5">
      <c r="B75" s="156" t="s">
        <v>4</v>
      </c>
      <c r="C75" s="157" t="s">
        <v>67</v>
      </c>
      <c r="D75" s="265">
        <f>D74</f>
        <v>211029458.85999998</v>
      </c>
      <c r="E75" s="266">
        <f>E74</f>
        <v>1</v>
      </c>
    </row>
    <row r="76" spans="2:5">
      <c r="B76" s="156" t="s">
        <v>6</v>
      </c>
      <c r="C76" s="157" t="s">
        <v>115</v>
      </c>
      <c r="D76" s="265">
        <v>0</v>
      </c>
      <c r="E76" s="266">
        <v>0</v>
      </c>
    </row>
    <row r="77" spans="2:5" ht="13.5" thickBot="1">
      <c r="B77" s="164" t="s">
        <v>8</v>
      </c>
      <c r="C77" s="165" t="s">
        <v>116</v>
      </c>
      <c r="D77" s="276">
        <v>0</v>
      </c>
      <c r="E77" s="277">
        <v>0</v>
      </c>
    </row>
    <row r="78" spans="2:5">
      <c r="B78" s="1"/>
      <c r="C78" s="1"/>
      <c r="D78" s="215"/>
      <c r="E78" s="215"/>
    </row>
    <row r="79" spans="2:5">
      <c r="B79" s="1"/>
      <c r="C79" s="1"/>
      <c r="D79" s="215"/>
      <c r="E79" s="215"/>
    </row>
    <row r="80" spans="2:5">
      <c r="B80" s="1"/>
      <c r="C80" s="1"/>
      <c r="D80" s="215"/>
      <c r="E80" s="215"/>
    </row>
    <row r="81" spans="2:5">
      <c r="B81" s="1"/>
      <c r="C81" s="1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1" type="noConversion"/>
  <pageMargins left="0.59" right="0.75" top="0.59" bottom="0.4" header="0.5" footer="0.5"/>
  <pageSetup paperSize="9" scale="70" orientation="portrait" r:id="rId1"/>
  <headerFooter alignWithMargins="0">
    <oddHeader>&amp;C&amp;"Calibri"&amp;10&amp;K000000Confidential&amp;1#</oddHeader>
  </headerFooter>
  <customProperties>
    <customPr name="_pios_id" r:id="rId2"/>
  </customPropertie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Arkusz73">
    <pageSetUpPr fitToPage="1"/>
  </sheetPr>
  <dimension ref="A1:L81"/>
  <sheetViews>
    <sheetView zoomScale="86" zoomScaleNormal="86" workbookViewId="0">
      <selection activeCell="J49" sqref="J49"/>
    </sheetView>
  </sheetViews>
  <sheetFormatPr defaultRowHeight="12.75"/>
  <cols>
    <col min="1" max="1" width="9.140625" style="18"/>
    <col min="2" max="2" width="4.42578125" bestFit="1" customWidth="1"/>
    <col min="3" max="3" width="77.7109375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9.140625" style="186" bestFit="1" customWidth="1"/>
    <col min="11" max="11" width="7.425781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H2" s="200"/>
      <c r="I2" s="200"/>
      <c r="J2" s="194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  <c r="H3" s="200"/>
      <c r="I3" s="200"/>
      <c r="J3" s="194"/>
    </row>
    <row r="4" spans="2:12" ht="15">
      <c r="B4" s="216"/>
      <c r="C4" s="216"/>
      <c r="D4" s="216"/>
      <c r="E4" s="216"/>
      <c r="J4" s="194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173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344" t="s">
        <v>3</v>
      </c>
      <c r="C11" s="331" t="s">
        <v>105</v>
      </c>
      <c r="D11" s="280">
        <v>416873.59</v>
      </c>
      <c r="E11" s="221">
        <f>SUM(E12:E16)</f>
        <v>653536.97</v>
      </c>
    </row>
    <row r="12" spans="2:12">
      <c r="B12" s="345" t="s">
        <v>4</v>
      </c>
      <c r="C12" s="128" t="s">
        <v>5</v>
      </c>
      <c r="D12" s="281">
        <v>416873.59</v>
      </c>
      <c r="E12" s="282">
        <v>653536.97</v>
      </c>
    </row>
    <row r="13" spans="2:12">
      <c r="B13" s="345" t="s">
        <v>6</v>
      </c>
      <c r="C13" s="332" t="s">
        <v>7</v>
      </c>
      <c r="D13" s="281">
        <v>0</v>
      </c>
      <c r="E13" s="333">
        <v>0</v>
      </c>
    </row>
    <row r="14" spans="2:12">
      <c r="B14" s="345" t="s">
        <v>8</v>
      </c>
      <c r="C14" s="332" t="s">
        <v>10</v>
      </c>
      <c r="D14" s="281">
        <v>0</v>
      </c>
      <c r="E14" s="333">
        <v>0</v>
      </c>
      <c r="G14" s="188"/>
    </row>
    <row r="15" spans="2:12">
      <c r="B15" s="345" t="s">
        <v>102</v>
      </c>
      <c r="C15" s="332" t="s">
        <v>11</v>
      </c>
      <c r="D15" s="281">
        <v>0</v>
      </c>
      <c r="E15" s="333">
        <v>0</v>
      </c>
    </row>
    <row r="16" spans="2:12">
      <c r="B16" s="346" t="s">
        <v>103</v>
      </c>
      <c r="C16" s="334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45" t="s">
        <v>4</v>
      </c>
      <c r="C18" s="128" t="s">
        <v>11</v>
      </c>
      <c r="D18" s="283">
        <v>0</v>
      </c>
      <c r="E18" s="333">
        <v>0</v>
      </c>
    </row>
    <row r="19" spans="2:11">
      <c r="B19" s="345" t="s">
        <v>6</v>
      </c>
      <c r="C19" s="332" t="s">
        <v>104</v>
      </c>
      <c r="D19" s="281">
        <v>0</v>
      </c>
      <c r="E19" s="333">
        <v>0</v>
      </c>
    </row>
    <row r="20" spans="2:11" ht="13.5" thickBot="1">
      <c r="B20" s="347" t="s">
        <v>8</v>
      </c>
      <c r="C20" s="336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416873.59</v>
      </c>
      <c r="E21" s="246">
        <f>E11-E17</f>
        <v>653536.97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>
      <c r="B23" s="429" t="s">
        <v>100</v>
      </c>
      <c r="C23" s="419"/>
      <c r="D23" s="419"/>
      <c r="E23" s="419"/>
      <c r="G23" s="187"/>
    </row>
    <row r="24" spans="2:11" ht="14.25" thickBot="1">
      <c r="B24" s="430" t="s">
        <v>101</v>
      </c>
      <c r="C24" s="420"/>
      <c r="D24" s="420"/>
      <c r="E24" s="420"/>
    </row>
    <row r="25" spans="2:11" ht="13.5" thickBot="1">
      <c r="B25" s="168"/>
      <c r="C25" s="178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179" t="s">
        <v>15</v>
      </c>
      <c r="C26" s="180" t="s">
        <v>16</v>
      </c>
      <c r="D26" s="234">
        <v>381090</v>
      </c>
      <c r="E26" s="235">
        <v>484104.26</v>
      </c>
      <c r="G26" s="194"/>
      <c r="H26" s="189"/>
      <c r="I26" s="189"/>
    </row>
    <row r="27" spans="2:11">
      <c r="B27" s="131" t="s">
        <v>17</v>
      </c>
      <c r="C27" s="132" t="s">
        <v>107</v>
      </c>
      <c r="D27" s="236">
        <v>34238.82</v>
      </c>
      <c r="E27" s="237">
        <v>-4516.2700000000004</v>
      </c>
      <c r="F27" s="57"/>
      <c r="G27" s="194"/>
      <c r="H27" s="193"/>
      <c r="I27" s="193"/>
      <c r="J27" s="194"/>
    </row>
    <row r="28" spans="2:11">
      <c r="B28" s="131" t="s">
        <v>18</v>
      </c>
      <c r="C28" s="132" t="s">
        <v>19</v>
      </c>
      <c r="D28" s="236">
        <v>37560.31</v>
      </c>
      <c r="E28" s="238">
        <v>0</v>
      </c>
      <c r="F28" s="57"/>
      <c r="G28" s="187"/>
      <c r="H28" s="193"/>
      <c r="I28" s="193"/>
      <c r="J28" s="194"/>
    </row>
    <row r="29" spans="2:11">
      <c r="B29" s="140" t="s">
        <v>4</v>
      </c>
      <c r="C29" s="128" t="s">
        <v>20</v>
      </c>
      <c r="D29" s="239">
        <v>0</v>
      </c>
      <c r="E29" s="240">
        <v>0</v>
      </c>
      <c r="F29" s="57"/>
      <c r="G29" s="187"/>
      <c r="H29" s="193"/>
      <c r="I29" s="193"/>
      <c r="J29" s="194"/>
    </row>
    <row r="30" spans="2:11">
      <c r="B30" s="140" t="s">
        <v>6</v>
      </c>
      <c r="C30" s="128" t="s">
        <v>21</v>
      </c>
      <c r="D30" s="239">
        <v>0</v>
      </c>
      <c r="E30" s="240">
        <v>0</v>
      </c>
      <c r="F30" s="57"/>
      <c r="G30" s="187"/>
      <c r="H30" s="193"/>
      <c r="I30" s="193"/>
      <c r="J30" s="194"/>
    </row>
    <row r="31" spans="2:11">
      <c r="B31" s="140" t="s">
        <v>8</v>
      </c>
      <c r="C31" s="128" t="s">
        <v>22</v>
      </c>
      <c r="D31" s="239">
        <v>37560.31</v>
      </c>
      <c r="E31" s="240">
        <v>0</v>
      </c>
      <c r="F31" s="57"/>
      <c r="G31" s="187"/>
      <c r="H31" s="193"/>
      <c r="I31" s="193"/>
      <c r="J31" s="194"/>
    </row>
    <row r="32" spans="2:11">
      <c r="B32" s="133" t="s">
        <v>23</v>
      </c>
      <c r="C32" s="134" t="s">
        <v>24</v>
      </c>
      <c r="D32" s="236">
        <v>3321.4900000000002</v>
      </c>
      <c r="E32" s="238">
        <v>4516.2700000000004</v>
      </c>
      <c r="F32" s="57"/>
      <c r="G32" s="194"/>
      <c r="H32" s="193"/>
      <c r="I32" s="193"/>
      <c r="J32" s="194"/>
    </row>
    <row r="33" spans="2:10">
      <c r="B33" s="140" t="s">
        <v>4</v>
      </c>
      <c r="C33" s="128" t="s">
        <v>25</v>
      </c>
      <c r="D33" s="239">
        <v>0</v>
      </c>
      <c r="E33" s="240">
        <v>0</v>
      </c>
      <c r="F33" s="57"/>
      <c r="G33" s="187"/>
      <c r="H33" s="193"/>
      <c r="I33" s="193"/>
      <c r="J33" s="194"/>
    </row>
    <row r="34" spans="2:10">
      <c r="B34" s="140" t="s">
        <v>6</v>
      </c>
      <c r="C34" s="128" t="s">
        <v>26</v>
      </c>
      <c r="D34" s="239">
        <v>0</v>
      </c>
      <c r="E34" s="240">
        <v>0</v>
      </c>
      <c r="F34" s="57"/>
      <c r="G34" s="187"/>
      <c r="H34" s="193"/>
      <c r="I34" s="193"/>
      <c r="J34" s="194"/>
    </row>
    <row r="35" spans="2:10">
      <c r="B35" s="140" t="s">
        <v>8</v>
      </c>
      <c r="C35" s="128" t="s">
        <v>27</v>
      </c>
      <c r="D35" s="239">
        <v>292.83</v>
      </c>
      <c r="E35" s="240">
        <v>289.14</v>
      </c>
      <c r="F35" s="57"/>
      <c r="G35" s="187"/>
      <c r="H35" s="193"/>
      <c r="I35" s="193"/>
      <c r="J35" s="194"/>
    </row>
    <row r="36" spans="2:10">
      <c r="B36" s="140" t="s">
        <v>9</v>
      </c>
      <c r="C36" s="128" t="s">
        <v>28</v>
      </c>
      <c r="D36" s="239">
        <v>0</v>
      </c>
      <c r="E36" s="240">
        <v>0</v>
      </c>
      <c r="F36" s="57"/>
      <c r="G36" s="187"/>
      <c r="H36" s="193"/>
      <c r="I36" s="193"/>
      <c r="J36" s="194"/>
    </row>
    <row r="37" spans="2:10" ht="25.5">
      <c r="B37" s="140" t="s">
        <v>29</v>
      </c>
      <c r="C37" s="128" t="s">
        <v>30</v>
      </c>
      <c r="D37" s="239">
        <v>3028.45</v>
      </c>
      <c r="E37" s="240">
        <v>4227.1099999999997</v>
      </c>
      <c r="F37" s="57"/>
      <c r="G37" s="187"/>
      <c r="H37" s="193"/>
      <c r="I37" s="193"/>
      <c r="J37" s="194"/>
    </row>
    <row r="38" spans="2:10">
      <c r="B38" s="140" t="s">
        <v>31</v>
      </c>
      <c r="C38" s="128" t="s">
        <v>32</v>
      </c>
      <c r="D38" s="239">
        <v>0</v>
      </c>
      <c r="E38" s="240">
        <v>0</v>
      </c>
      <c r="F38" s="57"/>
      <c r="G38" s="187"/>
      <c r="H38" s="193"/>
      <c r="I38" s="193"/>
      <c r="J38" s="194"/>
    </row>
    <row r="39" spans="2:10">
      <c r="B39" s="141" t="s">
        <v>33</v>
      </c>
      <c r="C39" s="142" t="s">
        <v>34</v>
      </c>
      <c r="D39" s="241">
        <v>0.21</v>
      </c>
      <c r="E39" s="242">
        <v>0.02</v>
      </c>
      <c r="F39" s="57"/>
      <c r="G39" s="187"/>
      <c r="H39" s="193"/>
      <c r="I39" s="193"/>
      <c r="J39" s="194"/>
    </row>
    <row r="40" spans="2:10" ht="13.5" thickBot="1">
      <c r="B40" s="181" t="s">
        <v>35</v>
      </c>
      <c r="C40" s="182" t="s">
        <v>36</v>
      </c>
      <c r="D40" s="243">
        <v>1544.77</v>
      </c>
      <c r="E40" s="244">
        <v>173948.98</v>
      </c>
      <c r="G40"/>
      <c r="H40" s="193"/>
      <c r="I40" s="189"/>
    </row>
    <row r="41" spans="2:10" ht="13.5" thickBot="1">
      <c r="B41" s="183" t="s">
        <v>37</v>
      </c>
      <c r="C41" s="184" t="s">
        <v>38</v>
      </c>
      <c r="D41" s="246">
        <v>416873.59</v>
      </c>
      <c r="E41" s="246">
        <f>SUM(E26,E27,E40)</f>
        <v>653536.97</v>
      </c>
      <c r="F41" s="59"/>
      <c r="G41"/>
      <c r="H41" s="193"/>
    </row>
    <row r="42" spans="2:10">
      <c r="B42" s="185"/>
      <c r="C42" s="185"/>
      <c r="D42" s="247"/>
      <c r="E42" s="247"/>
      <c r="F42" s="59"/>
      <c r="G42" s="188"/>
      <c r="H42" s="193"/>
    </row>
    <row r="43" spans="2:10" ht="13.5">
      <c r="B43" s="429" t="s">
        <v>60</v>
      </c>
      <c r="C43" s="421"/>
      <c r="D43" s="421"/>
      <c r="E43" s="421"/>
      <c r="G43" s="187"/>
      <c r="H43" s="193"/>
    </row>
    <row r="44" spans="2:10" ht="14.25" thickBot="1">
      <c r="B44" s="430" t="s">
        <v>117</v>
      </c>
      <c r="C44" s="422"/>
      <c r="D44" s="422"/>
      <c r="E44" s="422"/>
      <c r="G44" s="187"/>
      <c r="H44" s="193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144" t="s">
        <v>4</v>
      </c>
      <c r="C47" s="128" t="s">
        <v>40</v>
      </c>
      <c r="D47" s="250">
        <v>728.21600000000001</v>
      </c>
      <c r="E47" s="251">
        <v>788.55899999999997</v>
      </c>
      <c r="G47" s="187"/>
    </row>
    <row r="48" spans="2:10">
      <c r="B48" s="145" t="s">
        <v>6</v>
      </c>
      <c r="C48" s="142" t="s">
        <v>41</v>
      </c>
      <c r="D48" s="250">
        <v>794.28700000000003</v>
      </c>
      <c r="E48" s="252">
        <v>782.11699999999996</v>
      </c>
      <c r="G48" s="187"/>
    </row>
    <row r="49" spans="2:5">
      <c r="B49" s="146" t="s">
        <v>23</v>
      </c>
      <c r="C49" s="147" t="s">
        <v>109</v>
      </c>
      <c r="D49" s="253"/>
      <c r="E49" s="254"/>
    </row>
    <row r="50" spans="2:5">
      <c r="B50" s="144" t="s">
        <v>4</v>
      </c>
      <c r="C50" s="128" t="s">
        <v>40</v>
      </c>
      <c r="D50" s="250">
        <v>523.32000000000005</v>
      </c>
      <c r="E50" s="255">
        <v>613.91</v>
      </c>
    </row>
    <row r="51" spans="2:5">
      <c r="B51" s="144" t="s">
        <v>6</v>
      </c>
      <c r="C51" s="128" t="s">
        <v>110</v>
      </c>
      <c r="D51" s="250">
        <v>450.6</v>
      </c>
      <c r="E51" s="255">
        <v>613.91</v>
      </c>
    </row>
    <row r="52" spans="2:5">
      <c r="B52" s="144" t="s">
        <v>8</v>
      </c>
      <c r="C52" s="128" t="s">
        <v>111</v>
      </c>
      <c r="D52" s="250">
        <v>537.96</v>
      </c>
      <c r="E52" s="255">
        <v>871.77</v>
      </c>
    </row>
    <row r="53" spans="2:5" ht="13.5" thickBot="1">
      <c r="B53" s="148" t="s">
        <v>9</v>
      </c>
      <c r="C53" s="149" t="s">
        <v>41</v>
      </c>
      <c r="D53" s="256">
        <v>524.84</v>
      </c>
      <c r="E53" s="257">
        <v>835.6</v>
      </c>
    </row>
    <row r="54" spans="2:5">
      <c r="B54" s="150"/>
      <c r="C54" s="151"/>
      <c r="D54" s="258"/>
      <c r="E54" s="258"/>
    </row>
    <row r="55" spans="2:5" ht="13.5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23.25" thickBot="1">
      <c r="B57" s="412" t="s">
        <v>42</v>
      </c>
      <c r="C57" s="413"/>
      <c r="D57" s="290" t="s">
        <v>118</v>
      </c>
      <c r="E57" s="291" t="s">
        <v>113</v>
      </c>
    </row>
    <row r="58" spans="2:5">
      <c r="B58" s="152" t="s">
        <v>18</v>
      </c>
      <c r="C58" s="153" t="s">
        <v>43</v>
      </c>
      <c r="D58" s="261">
        <f>D64</f>
        <v>653536.97</v>
      </c>
      <c r="E58" s="262">
        <f>D58/E21</f>
        <v>1</v>
      </c>
    </row>
    <row r="59" spans="2:5" ht="25.5">
      <c r="B59" s="349" t="s">
        <v>4</v>
      </c>
      <c r="C59" s="155" t="s">
        <v>44</v>
      </c>
      <c r="D59" s="263">
        <v>0</v>
      </c>
      <c r="E59" s="264">
        <v>0</v>
      </c>
    </row>
    <row r="60" spans="2:5" ht="25.5">
      <c r="B60" s="350" t="s">
        <v>6</v>
      </c>
      <c r="C60" s="157" t="s">
        <v>45</v>
      </c>
      <c r="D60" s="265">
        <v>0</v>
      </c>
      <c r="E60" s="266">
        <v>0</v>
      </c>
    </row>
    <row r="61" spans="2:5">
      <c r="B61" s="350" t="s">
        <v>8</v>
      </c>
      <c r="C61" s="157" t="s">
        <v>46</v>
      </c>
      <c r="D61" s="265">
        <v>0</v>
      </c>
      <c r="E61" s="266">
        <v>0</v>
      </c>
    </row>
    <row r="62" spans="2:5">
      <c r="B62" s="350" t="s">
        <v>9</v>
      </c>
      <c r="C62" s="157" t="s">
        <v>47</v>
      </c>
      <c r="D62" s="265">
        <v>0</v>
      </c>
      <c r="E62" s="266">
        <v>0</v>
      </c>
    </row>
    <row r="63" spans="2:5">
      <c r="B63" s="350" t="s">
        <v>29</v>
      </c>
      <c r="C63" s="157" t="s">
        <v>48</v>
      </c>
      <c r="D63" s="265">
        <v>0</v>
      </c>
      <c r="E63" s="266">
        <v>0</v>
      </c>
    </row>
    <row r="64" spans="2:5">
      <c r="B64" s="349" t="s">
        <v>31</v>
      </c>
      <c r="C64" s="155" t="s">
        <v>49</v>
      </c>
      <c r="D64" s="263">
        <f>E21</f>
        <v>653536.97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v>0</v>
      </c>
      <c r="E73" s="275">
        <v>0</v>
      </c>
    </row>
    <row r="74" spans="2:5">
      <c r="B74" s="352" t="s">
        <v>64</v>
      </c>
      <c r="C74" s="134" t="s">
        <v>66</v>
      </c>
      <c r="D74" s="270">
        <f>D58</f>
        <v>653536.97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v>0</v>
      </c>
      <c r="E75" s="266">
        <v>0</v>
      </c>
    </row>
    <row r="76" spans="2:5">
      <c r="B76" s="350" t="s">
        <v>6</v>
      </c>
      <c r="C76" s="157" t="s">
        <v>115</v>
      </c>
      <c r="D76" s="265">
        <f>D74</f>
        <v>653536.97</v>
      </c>
      <c r="E76" s="266">
        <f>E74</f>
        <v>1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1" type="noConversion"/>
  <pageMargins left="0.59055118110236227" right="0.74803149606299213" top="0.55118110236220474" bottom="0.6692913385826772" header="0.51181102362204722" footer="0.51181102362204722"/>
  <pageSetup paperSize="9" scale="43" orientation="portrait" r:id="rId1"/>
  <headerFooter alignWithMargins="0">
    <oddHeader>&amp;C&amp;"Calibri"&amp;10&amp;K000000Confidential&amp;1#</oddHeader>
  </headerFooter>
  <customProperties>
    <customPr name="_pios_id" r:id="rId2"/>
  </customPropertie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Arkusz74"/>
  <dimension ref="A1:L81"/>
  <sheetViews>
    <sheetView zoomScale="86" zoomScaleNormal="86" workbookViewId="0">
      <selection activeCell="E26" sqref="E26"/>
    </sheetView>
  </sheetViews>
  <sheetFormatPr defaultRowHeight="12.75"/>
  <cols>
    <col min="1" max="1" width="9.140625" style="18"/>
    <col min="2" max="2" width="4.42578125" bestFit="1" customWidth="1"/>
    <col min="3" max="3" width="77.7109375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9.140625" style="186" bestFit="1" customWidth="1"/>
    <col min="11" max="11" width="7.425781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H2" s="200"/>
      <c r="I2" s="200"/>
      <c r="J2" s="194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  <c r="H3" s="200"/>
      <c r="I3" s="200"/>
      <c r="J3" s="194"/>
    </row>
    <row r="4" spans="2:12" ht="15">
      <c r="B4" s="216"/>
      <c r="C4" s="216"/>
      <c r="D4" s="216"/>
      <c r="E4" s="216"/>
      <c r="J4" s="194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153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344" t="s">
        <v>3</v>
      </c>
      <c r="C11" s="331" t="s">
        <v>105</v>
      </c>
      <c r="D11" s="280">
        <v>9006232.6400000006</v>
      </c>
      <c r="E11" s="221">
        <f>SUM(E12:E16)</f>
        <v>10643502.42</v>
      </c>
    </row>
    <row r="12" spans="2:12">
      <c r="B12" s="345" t="s">
        <v>4</v>
      </c>
      <c r="C12" s="128" t="s">
        <v>5</v>
      </c>
      <c r="D12" s="281">
        <v>9006232.6400000006</v>
      </c>
      <c r="E12" s="282">
        <v>10643502.42</v>
      </c>
    </row>
    <row r="13" spans="2:12">
      <c r="B13" s="345" t="s">
        <v>6</v>
      </c>
      <c r="C13" s="332" t="s">
        <v>7</v>
      </c>
      <c r="D13" s="281">
        <v>0</v>
      </c>
      <c r="E13" s="333">
        <v>0</v>
      </c>
    </row>
    <row r="14" spans="2:12">
      <c r="B14" s="345" t="s">
        <v>8</v>
      </c>
      <c r="C14" s="332" t="s">
        <v>10</v>
      </c>
      <c r="D14" s="281">
        <v>0</v>
      </c>
      <c r="E14" s="333">
        <v>0</v>
      </c>
      <c r="G14" s="188"/>
    </row>
    <row r="15" spans="2:12">
      <c r="B15" s="345" t="s">
        <v>102</v>
      </c>
      <c r="C15" s="332" t="s">
        <v>11</v>
      </c>
      <c r="D15" s="281">
        <v>0</v>
      </c>
      <c r="E15" s="333">
        <v>0</v>
      </c>
    </row>
    <row r="16" spans="2:12">
      <c r="B16" s="346" t="s">
        <v>103</v>
      </c>
      <c r="C16" s="334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45" t="s">
        <v>4</v>
      </c>
      <c r="C18" s="128" t="s">
        <v>11</v>
      </c>
      <c r="D18" s="283">
        <v>0</v>
      </c>
      <c r="E18" s="333">
        <v>0</v>
      </c>
    </row>
    <row r="19" spans="2:11">
      <c r="B19" s="345" t="s">
        <v>6</v>
      </c>
      <c r="C19" s="332" t="s">
        <v>104</v>
      </c>
      <c r="D19" s="281">
        <v>0</v>
      </c>
      <c r="E19" s="333">
        <v>0</v>
      </c>
    </row>
    <row r="20" spans="2:11" ht="13.5" thickBot="1">
      <c r="B20" s="347" t="s">
        <v>8</v>
      </c>
      <c r="C20" s="336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9006232.6400000006</v>
      </c>
      <c r="E21" s="246">
        <f>E11-E17</f>
        <v>10643502.42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>
      <c r="B23" s="429" t="s">
        <v>100</v>
      </c>
      <c r="C23" s="419"/>
      <c r="D23" s="419"/>
      <c r="E23" s="419"/>
      <c r="G23" s="187"/>
    </row>
    <row r="24" spans="2:11" ht="14.25" thickBot="1">
      <c r="B24" s="430" t="s">
        <v>101</v>
      </c>
      <c r="C24" s="420"/>
      <c r="D24" s="420"/>
      <c r="E24" s="420"/>
    </row>
    <row r="25" spans="2:11" ht="13.5" thickBot="1">
      <c r="B25" s="168"/>
      <c r="C25" s="178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179" t="s">
        <v>15</v>
      </c>
      <c r="C26" s="180" t="s">
        <v>16</v>
      </c>
      <c r="D26" s="234">
        <v>9679221.5500000007</v>
      </c>
      <c r="E26" s="235">
        <v>10382004.07</v>
      </c>
      <c r="G26" s="194"/>
      <c r="H26" s="189"/>
    </row>
    <row r="27" spans="2:11">
      <c r="B27" s="131" t="s">
        <v>17</v>
      </c>
      <c r="C27" s="132" t="s">
        <v>107</v>
      </c>
      <c r="D27" s="236">
        <v>-287749.98000000004</v>
      </c>
      <c r="E27" s="237">
        <v>-80888.47</v>
      </c>
      <c r="F27" s="57"/>
      <c r="G27" s="194"/>
      <c r="H27" s="193"/>
      <c r="I27" s="187"/>
      <c r="J27" s="194"/>
    </row>
    <row r="28" spans="2:11">
      <c r="B28" s="131" t="s">
        <v>18</v>
      </c>
      <c r="C28" s="132" t="s">
        <v>19</v>
      </c>
      <c r="D28" s="236">
        <v>0</v>
      </c>
      <c r="E28" s="238">
        <v>0</v>
      </c>
      <c r="F28" s="57"/>
      <c r="G28" s="187"/>
      <c r="H28" s="193"/>
      <c r="I28" s="187"/>
      <c r="J28" s="194"/>
    </row>
    <row r="29" spans="2:11">
      <c r="B29" s="140" t="s">
        <v>4</v>
      </c>
      <c r="C29" s="128" t="s">
        <v>20</v>
      </c>
      <c r="D29" s="239">
        <v>0</v>
      </c>
      <c r="E29" s="240">
        <v>0</v>
      </c>
      <c r="F29" s="57"/>
      <c r="G29" s="187"/>
      <c r="H29" s="193"/>
      <c r="I29" s="187"/>
      <c r="J29" s="194"/>
    </row>
    <row r="30" spans="2:11">
      <c r="B30" s="140" t="s">
        <v>6</v>
      </c>
      <c r="C30" s="128" t="s">
        <v>21</v>
      </c>
      <c r="D30" s="239">
        <v>0</v>
      </c>
      <c r="E30" s="240">
        <v>0</v>
      </c>
      <c r="F30" s="57"/>
      <c r="G30" s="187"/>
      <c r="H30" s="193"/>
      <c r="I30" s="187"/>
      <c r="J30" s="194"/>
    </row>
    <row r="31" spans="2:11">
      <c r="B31" s="140" t="s">
        <v>8</v>
      </c>
      <c r="C31" s="128" t="s">
        <v>22</v>
      </c>
      <c r="D31" s="239">
        <v>0</v>
      </c>
      <c r="E31" s="240">
        <v>0</v>
      </c>
      <c r="F31" s="57"/>
      <c r="G31" s="187"/>
      <c r="H31" s="193"/>
      <c r="I31" s="187"/>
      <c r="J31" s="194"/>
    </row>
    <row r="32" spans="2:11">
      <c r="B32" s="133" t="s">
        <v>23</v>
      </c>
      <c r="C32" s="134" t="s">
        <v>24</v>
      </c>
      <c r="D32" s="236">
        <v>287749.98000000004</v>
      </c>
      <c r="E32" s="238">
        <v>80888.47</v>
      </c>
      <c r="F32" s="57"/>
      <c r="G32" s="194"/>
      <c r="H32" s="193"/>
      <c r="I32" s="187"/>
      <c r="J32" s="194"/>
    </row>
    <row r="33" spans="2:10">
      <c r="B33" s="140" t="s">
        <v>4</v>
      </c>
      <c r="C33" s="128" t="s">
        <v>25</v>
      </c>
      <c r="D33" s="239">
        <v>210556.09</v>
      </c>
      <c r="E33" s="240">
        <v>0</v>
      </c>
      <c r="F33" s="57"/>
      <c r="G33" s="187"/>
      <c r="H33" s="193"/>
      <c r="I33" s="187"/>
      <c r="J33" s="194"/>
    </row>
    <row r="34" spans="2:10">
      <c r="B34" s="140" t="s">
        <v>6</v>
      </c>
      <c r="C34" s="128" t="s">
        <v>26</v>
      </c>
      <c r="D34" s="239">
        <v>0</v>
      </c>
      <c r="E34" s="240">
        <v>0</v>
      </c>
      <c r="F34" s="57"/>
      <c r="G34" s="187"/>
      <c r="H34" s="193"/>
      <c r="I34" s="187"/>
      <c r="J34" s="194"/>
    </row>
    <row r="35" spans="2:10">
      <c r="B35" s="140" t="s">
        <v>8</v>
      </c>
      <c r="C35" s="128" t="s">
        <v>27</v>
      </c>
      <c r="D35" s="239">
        <v>356.67</v>
      </c>
      <c r="E35" s="240">
        <v>304.12</v>
      </c>
      <c r="F35" s="57"/>
      <c r="G35" s="187"/>
      <c r="H35" s="193"/>
      <c r="I35" s="187"/>
      <c r="J35" s="194"/>
    </row>
    <row r="36" spans="2:10">
      <c r="B36" s="140" t="s">
        <v>9</v>
      </c>
      <c r="C36" s="128" t="s">
        <v>28</v>
      </c>
      <c r="D36" s="239">
        <v>0</v>
      </c>
      <c r="E36" s="240">
        <v>0</v>
      </c>
      <c r="F36" s="57"/>
      <c r="G36" s="187"/>
      <c r="H36" s="193"/>
      <c r="I36" s="187"/>
      <c r="J36" s="194"/>
    </row>
    <row r="37" spans="2:10" ht="25.5">
      <c r="B37" s="140" t="s">
        <v>29</v>
      </c>
      <c r="C37" s="128" t="s">
        <v>30</v>
      </c>
      <c r="D37" s="239">
        <v>76822.44</v>
      </c>
      <c r="E37" s="240">
        <v>80584.350000000006</v>
      </c>
      <c r="F37" s="57"/>
      <c r="G37" s="187"/>
      <c r="H37" s="193"/>
      <c r="I37" s="187"/>
      <c r="J37" s="194"/>
    </row>
    <row r="38" spans="2:10">
      <c r="B38" s="140" t="s">
        <v>31</v>
      </c>
      <c r="C38" s="128" t="s">
        <v>32</v>
      </c>
      <c r="D38" s="239">
        <v>0</v>
      </c>
      <c r="E38" s="240">
        <v>0</v>
      </c>
      <c r="F38" s="57"/>
      <c r="G38" s="187"/>
      <c r="H38" s="193"/>
      <c r="I38" s="187"/>
      <c r="J38" s="194"/>
    </row>
    <row r="39" spans="2:10">
      <c r="B39" s="141" t="s">
        <v>33</v>
      </c>
      <c r="C39" s="142" t="s">
        <v>34</v>
      </c>
      <c r="D39" s="241">
        <v>14.78</v>
      </c>
      <c r="E39" s="242">
        <v>0</v>
      </c>
      <c r="F39" s="57"/>
      <c r="G39" s="187"/>
      <c r="H39" s="193"/>
      <c r="I39" s="187"/>
      <c r="J39" s="194"/>
    </row>
    <row r="40" spans="2:10" ht="13.5" thickBot="1">
      <c r="B40" s="181" t="s">
        <v>35</v>
      </c>
      <c r="C40" s="182" t="s">
        <v>36</v>
      </c>
      <c r="D40" s="243">
        <v>-385238.93</v>
      </c>
      <c r="E40" s="244">
        <v>342386.82</v>
      </c>
      <c r="G40" s="194"/>
    </row>
    <row r="41" spans="2:10" ht="13.5" thickBot="1">
      <c r="B41" s="183" t="s">
        <v>37</v>
      </c>
      <c r="C41" s="184" t="s">
        <v>38</v>
      </c>
      <c r="D41" s="245">
        <v>9006232.6400000006</v>
      </c>
      <c r="E41" s="246">
        <f>SUM(E26,E27,E40)</f>
        <v>10643502.42</v>
      </c>
      <c r="F41" s="59"/>
      <c r="G41" s="194"/>
      <c r="H41"/>
    </row>
    <row r="42" spans="2:10">
      <c r="B42" s="185"/>
      <c r="C42" s="185"/>
      <c r="D42" s="247"/>
      <c r="E42" s="247"/>
      <c r="F42" s="59"/>
      <c r="G42" s="188"/>
      <c r="H42"/>
    </row>
    <row r="43" spans="2:10" ht="13.5">
      <c r="B43" s="429" t="s">
        <v>60</v>
      </c>
      <c r="C43" s="421"/>
      <c r="D43" s="421"/>
      <c r="E43" s="421"/>
      <c r="G43" s="187"/>
    </row>
    <row r="44" spans="2:10" ht="14.25" thickBot="1">
      <c r="B44" s="430" t="s">
        <v>117</v>
      </c>
      <c r="C44" s="422"/>
      <c r="D44" s="422"/>
      <c r="E44" s="422"/>
      <c r="G44" s="187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144" t="s">
        <v>4</v>
      </c>
      <c r="C47" s="128" t="s">
        <v>40</v>
      </c>
      <c r="D47" s="250">
        <v>16238.125</v>
      </c>
      <c r="E47" s="251">
        <v>15639.788</v>
      </c>
      <c r="G47" s="187"/>
    </row>
    <row r="48" spans="2:10">
      <c r="B48" s="145" t="s">
        <v>6</v>
      </c>
      <c r="C48" s="142" t="s">
        <v>41</v>
      </c>
      <c r="D48" s="250">
        <v>15767.214</v>
      </c>
      <c r="E48" s="252">
        <v>15515.762000000001</v>
      </c>
      <c r="G48" s="187"/>
    </row>
    <row r="49" spans="2:5">
      <c r="B49" s="146" t="s">
        <v>23</v>
      </c>
      <c r="C49" s="147" t="s">
        <v>109</v>
      </c>
      <c r="D49" s="253"/>
      <c r="E49" s="254"/>
    </row>
    <row r="50" spans="2:5">
      <c r="B50" s="144" t="s">
        <v>4</v>
      </c>
      <c r="C50" s="128" t="s">
        <v>40</v>
      </c>
      <c r="D50" s="250">
        <v>596.08000000000004</v>
      </c>
      <c r="E50" s="255">
        <v>663.82</v>
      </c>
    </row>
    <row r="51" spans="2:5">
      <c r="B51" s="144" t="s">
        <v>6</v>
      </c>
      <c r="C51" s="128" t="s">
        <v>110</v>
      </c>
      <c r="D51" s="250">
        <v>548.02</v>
      </c>
      <c r="E51" s="255">
        <v>614.15</v>
      </c>
    </row>
    <row r="52" spans="2:5">
      <c r="B52" s="144" t="s">
        <v>8</v>
      </c>
      <c r="C52" s="128" t="s">
        <v>111</v>
      </c>
      <c r="D52" s="250">
        <v>644.85</v>
      </c>
      <c r="E52" s="255">
        <v>687.86</v>
      </c>
    </row>
    <row r="53" spans="2:5" ht="13.5" thickBot="1">
      <c r="B53" s="148" t="s">
        <v>9</v>
      </c>
      <c r="C53" s="149" t="s">
        <v>41</v>
      </c>
      <c r="D53" s="256">
        <v>571.20000000000005</v>
      </c>
      <c r="E53" s="257">
        <v>685.98</v>
      </c>
    </row>
    <row r="54" spans="2:5">
      <c r="B54" s="150"/>
      <c r="C54" s="151"/>
      <c r="D54" s="258"/>
      <c r="E54" s="258"/>
    </row>
    <row r="55" spans="2:5" ht="13.5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23.25" thickBot="1">
      <c r="B57" s="412" t="s">
        <v>42</v>
      </c>
      <c r="C57" s="413"/>
      <c r="D57" s="290" t="s">
        <v>118</v>
      </c>
      <c r="E57" s="291" t="s">
        <v>113</v>
      </c>
    </row>
    <row r="58" spans="2:5">
      <c r="B58" s="152" t="s">
        <v>18</v>
      </c>
      <c r="C58" s="153" t="s">
        <v>43</v>
      </c>
      <c r="D58" s="261">
        <f>D64</f>
        <v>10643502.42</v>
      </c>
      <c r="E58" s="262">
        <f>D58/E21</f>
        <v>1</v>
      </c>
    </row>
    <row r="59" spans="2:5" ht="25.5">
      <c r="B59" s="349" t="s">
        <v>4</v>
      </c>
      <c r="C59" s="155" t="s">
        <v>44</v>
      </c>
      <c r="D59" s="263">
        <v>0</v>
      </c>
      <c r="E59" s="264">
        <v>0</v>
      </c>
    </row>
    <row r="60" spans="2:5" ht="25.5">
      <c r="B60" s="350" t="s">
        <v>6</v>
      </c>
      <c r="C60" s="157" t="s">
        <v>45</v>
      </c>
      <c r="D60" s="265">
        <v>0</v>
      </c>
      <c r="E60" s="266">
        <v>0</v>
      </c>
    </row>
    <row r="61" spans="2:5">
      <c r="B61" s="350" t="s">
        <v>8</v>
      </c>
      <c r="C61" s="157" t="s">
        <v>46</v>
      </c>
      <c r="D61" s="265">
        <v>0</v>
      </c>
      <c r="E61" s="266">
        <v>0</v>
      </c>
    </row>
    <row r="62" spans="2:5">
      <c r="B62" s="350" t="s">
        <v>9</v>
      </c>
      <c r="C62" s="157" t="s">
        <v>47</v>
      </c>
      <c r="D62" s="265">
        <v>0</v>
      </c>
      <c r="E62" s="266">
        <v>0</v>
      </c>
    </row>
    <row r="63" spans="2:5">
      <c r="B63" s="350" t="s">
        <v>29</v>
      </c>
      <c r="C63" s="157" t="s">
        <v>48</v>
      </c>
      <c r="D63" s="265">
        <v>0</v>
      </c>
      <c r="E63" s="266">
        <v>0</v>
      </c>
    </row>
    <row r="64" spans="2:5">
      <c r="B64" s="349" t="s">
        <v>31</v>
      </c>
      <c r="C64" s="155" t="s">
        <v>49</v>
      </c>
      <c r="D64" s="263">
        <f>E21</f>
        <v>10643502.42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v>0</v>
      </c>
      <c r="E73" s="275">
        <v>0</v>
      </c>
    </row>
    <row r="74" spans="2:5">
      <c r="B74" s="352" t="s">
        <v>64</v>
      </c>
      <c r="C74" s="134" t="s">
        <v>66</v>
      </c>
      <c r="D74" s="270">
        <f>D58</f>
        <v>10643502.42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v>0</v>
      </c>
      <c r="E75" s="266">
        <v>0</v>
      </c>
    </row>
    <row r="76" spans="2:5">
      <c r="B76" s="350" t="s">
        <v>6</v>
      </c>
      <c r="C76" s="157" t="s">
        <v>115</v>
      </c>
      <c r="D76" s="265">
        <f>D74</f>
        <v>10643502.42</v>
      </c>
      <c r="E76" s="266">
        <f>E74</f>
        <v>1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" right="0.7" top="0.75" bottom="0.75" header="0.3" footer="0.3"/>
  <pageSetup paperSize="9" orientation="portrait" r:id="rId1"/>
  <headerFooter>
    <oddHeader>&amp;C&amp;"Calibri"&amp;10&amp;K000000Confidential&amp;1#</oddHeader>
  </headerFooter>
  <customProperties>
    <customPr name="_pios_id" r:id="rId2"/>
  </customPropertie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Arkusz76"/>
  <dimension ref="A1:L81"/>
  <sheetViews>
    <sheetView zoomScale="86" zoomScaleNormal="86" workbookViewId="0">
      <selection activeCell="E26" sqref="E26"/>
    </sheetView>
  </sheetViews>
  <sheetFormatPr defaultRowHeight="12.75"/>
  <cols>
    <col min="1" max="1" width="9.140625" style="18"/>
    <col min="2" max="2" width="4.42578125" bestFit="1" customWidth="1"/>
    <col min="3" max="3" width="77.7109375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9.140625" style="186" bestFit="1" customWidth="1"/>
    <col min="11" max="11" width="7.425781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</row>
    <row r="4" spans="2:12" ht="15">
      <c r="B4" s="216"/>
      <c r="C4" s="216"/>
      <c r="D4" s="216"/>
      <c r="E4" s="216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154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344" t="s">
        <v>3</v>
      </c>
      <c r="C11" s="331" t="s">
        <v>105</v>
      </c>
      <c r="D11" s="280">
        <v>160104.73000000001</v>
      </c>
      <c r="E11" s="221">
        <f>SUM(E12:E16)</f>
        <v>141301.64000000001</v>
      </c>
    </row>
    <row r="12" spans="2:12">
      <c r="B12" s="345" t="s">
        <v>4</v>
      </c>
      <c r="C12" s="128" t="s">
        <v>5</v>
      </c>
      <c r="D12" s="281">
        <v>160104.73000000001</v>
      </c>
      <c r="E12" s="282">
        <v>141301.64000000001</v>
      </c>
    </row>
    <row r="13" spans="2:12">
      <c r="B13" s="345" t="s">
        <v>6</v>
      </c>
      <c r="C13" s="332" t="s">
        <v>7</v>
      </c>
      <c r="D13" s="281">
        <v>0</v>
      </c>
      <c r="E13" s="333">
        <v>0</v>
      </c>
    </row>
    <row r="14" spans="2:12">
      <c r="B14" s="345" t="s">
        <v>8</v>
      </c>
      <c r="C14" s="332" t="s">
        <v>10</v>
      </c>
      <c r="D14" s="281">
        <v>0</v>
      </c>
      <c r="E14" s="333">
        <v>0</v>
      </c>
      <c r="G14" s="188"/>
    </row>
    <row r="15" spans="2:12">
      <c r="B15" s="345" t="s">
        <v>102</v>
      </c>
      <c r="C15" s="332" t="s">
        <v>11</v>
      </c>
      <c r="D15" s="281">
        <v>0</v>
      </c>
      <c r="E15" s="333">
        <v>0</v>
      </c>
    </row>
    <row r="16" spans="2:12">
      <c r="B16" s="346" t="s">
        <v>103</v>
      </c>
      <c r="C16" s="334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45" t="s">
        <v>4</v>
      </c>
      <c r="C18" s="128" t="s">
        <v>11</v>
      </c>
      <c r="D18" s="283">
        <v>0</v>
      </c>
      <c r="E18" s="333">
        <v>0</v>
      </c>
    </row>
    <row r="19" spans="2:11">
      <c r="B19" s="345" t="s">
        <v>6</v>
      </c>
      <c r="C19" s="332" t="s">
        <v>104</v>
      </c>
      <c r="D19" s="281">
        <v>0</v>
      </c>
      <c r="E19" s="333">
        <v>0</v>
      </c>
    </row>
    <row r="20" spans="2:11" ht="13.5" thickBot="1">
      <c r="B20" s="347" t="s">
        <v>8</v>
      </c>
      <c r="C20" s="336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160104.73000000001</v>
      </c>
      <c r="E21" s="246">
        <f>E11-E17</f>
        <v>141301.64000000001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>
      <c r="B23" s="429" t="s">
        <v>100</v>
      </c>
      <c r="C23" s="419"/>
      <c r="D23" s="419"/>
      <c r="E23" s="419"/>
      <c r="G23" s="187"/>
    </row>
    <row r="24" spans="2:11" ht="14.25" thickBot="1">
      <c r="B24" s="430" t="s">
        <v>101</v>
      </c>
      <c r="C24" s="420"/>
      <c r="D24" s="420"/>
      <c r="E24" s="420"/>
    </row>
    <row r="25" spans="2:11" ht="13.5" thickBot="1">
      <c r="B25" s="168"/>
      <c r="C25" s="178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179" t="s">
        <v>15</v>
      </c>
      <c r="C26" s="180" t="s">
        <v>16</v>
      </c>
      <c r="D26" s="234">
        <v>124097.39</v>
      </c>
      <c r="E26" s="235">
        <v>164809.59</v>
      </c>
      <c r="G26" s="194"/>
    </row>
    <row r="27" spans="2:11">
      <c r="B27" s="131" t="s">
        <v>17</v>
      </c>
      <c r="C27" s="132" t="s">
        <v>107</v>
      </c>
      <c r="D27" s="236">
        <v>-643.33999999999992</v>
      </c>
      <c r="E27" s="237">
        <v>-36712.050000000003</v>
      </c>
      <c r="F27" s="57"/>
      <c r="G27" s="194"/>
      <c r="H27" s="193"/>
      <c r="I27" s="187"/>
      <c r="J27" s="194"/>
    </row>
    <row r="28" spans="2:11">
      <c r="B28" s="131" t="s">
        <v>18</v>
      </c>
      <c r="C28" s="132" t="s">
        <v>19</v>
      </c>
      <c r="D28" s="236">
        <v>3497.49</v>
      </c>
      <c r="E28" s="238">
        <v>2953.94</v>
      </c>
      <c r="F28" s="57"/>
      <c r="G28" s="187"/>
      <c r="H28" s="193"/>
      <c r="I28" s="187"/>
      <c r="J28" s="194"/>
    </row>
    <row r="29" spans="2:11">
      <c r="B29" s="140" t="s">
        <v>4</v>
      </c>
      <c r="C29" s="128" t="s">
        <v>20</v>
      </c>
      <c r="D29" s="239">
        <v>3496.79</v>
      </c>
      <c r="E29" s="240">
        <v>2953.44</v>
      </c>
      <c r="F29" s="57"/>
      <c r="G29" s="187"/>
      <c r="H29" s="193"/>
      <c r="I29" s="187"/>
      <c r="J29" s="194"/>
    </row>
    <row r="30" spans="2:11">
      <c r="B30" s="140" t="s">
        <v>6</v>
      </c>
      <c r="C30" s="128" t="s">
        <v>21</v>
      </c>
      <c r="D30" s="239">
        <v>0</v>
      </c>
      <c r="E30" s="240">
        <v>0</v>
      </c>
      <c r="F30" s="57"/>
      <c r="G30" s="187"/>
      <c r="H30" s="193"/>
      <c r="I30" s="187"/>
      <c r="J30" s="194"/>
    </row>
    <row r="31" spans="2:11">
      <c r="B31" s="140" t="s">
        <v>8</v>
      </c>
      <c r="C31" s="128" t="s">
        <v>22</v>
      </c>
      <c r="D31" s="239">
        <v>0.7</v>
      </c>
      <c r="E31" s="240">
        <v>0.5</v>
      </c>
      <c r="F31" s="57"/>
      <c r="G31" s="187"/>
      <c r="H31" s="193"/>
      <c r="I31" s="187"/>
      <c r="J31" s="194"/>
    </row>
    <row r="32" spans="2:11">
      <c r="B32" s="133" t="s">
        <v>23</v>
      </c>
      <c r="C32" s="134" t="s">
        <v>24</v>
      </c>
      <c r="D32" s="236">
        <v>4140.83</v>
      </c>
      <c r="E32" s="238">
        <v>39665.99</v>
      </c>
      <c r="F32" s="57"/>
      <c r="G32" s="194"/>
      <c r="H32" s="193"/>
      <c r="I32" s="187"/>
      <c r="J32" s="194"/>
    </row>
    <row r="33" spans="2:10">
      <c r="B33" s="140" t="s">
        <v>4</v>
      </c>
      <c r="C33" s="128" t="s">
        <v>25</v>
      </c>
      <c r="D33" s="239">
        <v>2670.6</v>
      </c>
      <c r="E33" s="240">
        <v>37931.17</v>
      </c>
      <c r="F33" s="57"/>
      <c r="G33" s="187"/>
      <c r="H33" s="193"/>
      <c r="I33" s="187"/>
      <c r="J33" s="194"/>
    </row>
    <row r="34" spans="2:10">
      <c r="B34" s="140" t="s">
        <v>6</v>
      </c>
      <c r="C34" s="128" t="s">
        <v>26</v>
      </c>
      <c r="D34" s="239">
        <v>0</v>
      </c>
      <c r="E34" s="240">
        <v>0</v>
      </c>
      <c r="F34" s="57"/>
      <c r="G34" s="187"/>
      <c r="H34" s="193"/>
      <c r="I34" s="187"/>
      <c r="J34" s="194"/>
    </row>
    <row r="35" spans="2:10">
      <c r="B35" s="140" t="s">
        <v>8</v>
      </c>
      <c r="C35" s="128" t="s">
        <v>27</v>
      </c>
      <c r="D35" s="239">
        <v>225.22</v>
      </c>
      <c r="E35" s="240">
        <v>233.8</v>
      </c>
      <c r="F35" s="57"/>
      <c r="G35" s="187"/>
      <c r="H35"/>
      <c r="I35" s="187"/>
      <c r="J35" s="194"/>
    </row>
    <row r="36" spans="2:10">
      <c r="B36" s="140" t="s">
        <v>9</v>
      </c>
      <c r="C36" s="128" t="s">
        <v>28</v>
      </c>
      <c r="D36" s="239">
        <v>0</v>
      </c>
      <c r="E36" s="240">
        <v>0</v>
      </c>
      <c r="F36" s="57"/>
      <c r="G36" s="187"/>
      <c r="H36"/>
      <c r="I36" s="187"/>
      <c r="J36" s="194"/>
    </row>
    <row r="37" spans="2:10" ht="25.5">
      <c r="B37" s="140" t="s">
        <v>29</v>
      </c>
      <c r="C37" s="128" t="s">
        <v>30</v>
      </c>
      <c r="D37" s="239">
        <v>1245.01</v>
      </c>
      <c r="E37" s="240">
        <v>1501.02</v>
      </c>
      <c r="F37" s="57"/>
      <c r="G37" s="187"/>
      <c r="H37" s="193"/>
      <c r="I37" s="187"/>
      <c r="J37" s="194"/>
    </row>
    <row r="38" spans="2:10">
      <c r="B38" s="140" t="s">
        <v>31</v>
      </c>
      <c r="C38" s="128" t="s">
        <v>32</v>
      </c>
      <c r="D38" s="239">
        <v>0</v>
      </c>
      <c r="E38" s="240">
        <v>0</v>
      </c>
      <c r="F38" s="57"/>
      <c r="G38" s="187"/>
      <c r="H38" s="193"/>
      <c r="I38" s="187"/>
      <c r="J38" s="194"/>
    </row>
    <row r="39" spans="2:10">
      <c r="B39" s="141" t="s">
        <v>33</v>
      </c>
      <c r="C39" s="142" t="s">
        <v>34</v>
      </c>
      <c r="D39" s="241">
        <v>0</v>
      </c>
      <c r="E39" s="242">
        <v>0</v>
      </c>
      <c r="F39" s="57"/>
      <c r="G39" s="187"/>
      <c r="H39" s="193"/>
      <c r="I39" s="187"/>
      <c r="J39" s="194"/>
    </row>
    <row r="40" spans="2:10" ht="13.5" thickBot="1">
      <c r="B40" s="181" t="s">
        <v>35</v>
      </c>
      <c r="C40" s="182" t="s">
        <v>36</v>
      </c>
      <c r="D40" s="243">
        <v>36650.68</v>
      </c>
      <c r="E40" s="244">
        <v>13204.1</v>
      </c>
      <c r="G40" s="194"/>
      <c r="H40" s="189"/>
    </row>
    <row r="41" spans="2:10" ht="13.5" thickBot="1">
      <c r="B41" s="183" t="s">
        <v>37</v>
      </c>
      <c r="C41" s="184" t="s">
        <v>38</v>
      </c>
      <c r="D41" s="245">
        <v>160104.73000000001</v>
      </c>
      <c r="E41" s="246">
        <f>SUM(E26,E27,E40)</f>
        <v>141301.63999999998</v>
      </c>
      <c r="F41" s="59"/>
      <c r="G41" s="194"/>
    </row>
    <row r="42" spans="2:10">
      <c r="B42" s="185"/>
      <c r="C42" s="185"/>
      <c r="D42" s="247"/>
      <c r="E42" s="247"/>
      <c r="F42" s="59"/>
      <c r="G42" s="188"/>
    </row>
    <row r="43" spans="2:10" ht="13.5">
      <c r="B43" s="429" t="s">
        <v>60</v>
      </c>
      <c r="C43" s="421"/>
      <c r="D43" s="421"/>
      <c r="E43" s="421"/>
      <c r="G43" s="187"/>
    </row>
    <row r="44" spans="2:10" ht="14.25" thickBot="1">
      <c r="B44" s="430" t="s">
        <v>117</v>
      </c>
      <c r="C44" s="422"/>
      <c r="D44" s="422"/>
      <c r="E44" s="422"/>
      <c r="G44" s="187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144" t="s">
        <v>4</v>
      </c>
      <c r="C47" s="128" t="s">
        <v>40</v>
      </c>
      <c r="D47" s="250">
        <v>288.25</v>
      </c>
      <c r="E47" s="251">
        <v>280.74200000000002</v>
      </c>
      <c r="G47" s="203"/>
      <c r="H47" s="199"/>
    </row>
    <row r="48" spans="2:10">
      <c r="B48" s="145" t="s">
        <v>6</v>
      </c>
      <c r="C48" s="142" t="s">
        <v>41</v>
      </c>
      <c r="D48" s="250">
        <v>287.33800000000002</v>
      </c>
      <c r="E48" s="252">
        <v>219.64099999999999</v>
      </c>
      <c r="G48" s="195"/>
    </row>
    <row r="49" spans="2:5">
      <c r="B49" s="146" t="s">
        <v>23</v>
      </c>
      <c r="C49" s="147" t="s">
        <v>109</v>
      </c>
      <c r="D49" s="253"/>
      <c r="E49" s="254"/>
    </row>
    <row r="50" spans="2:5">
      <c r="B50" s="144" t="s">
        <v>4</v>
      </c>
      <c r="C50" s="128" t="s">
        <v>40</v>
      </c>
      <c r="D50" s="250">
        <v>430.52</v>
      </c>
      <c r="E50" s="255">
        <v>587.04999999999995</v>
      </c>
    </row>
    <row r="51" spans="2:5">
      <c r="B51" s="144" t="s">
        <v>6</v>
      </c>
      <c r="C51" s="128" t="s">
        <v>110</v>
      </c>
      <c r="D51" s="250">
        <v>430.52</v>
      </c>
      <c r="E51" s="255">
        <v>549.63</v>
      </c>
    </row>
    <row r="52" spans="2:5">
      <c r="B52" s="144" t="s">
        <v>8</v>
      </c>
      <c r="C52" s="128" t="s">
        <v>111</v>
      </c>
      <c r="D52" s="250">
        <v>569.30000000000007</v>
      </c>
      <c r="E52" s="255">
        <v>664.94</v>
      </c>
    </row>
    <row r="53" spans="2:5" ht="13.5" thickBot="1">
      <c r="B53" s="148" t="s">
        <v>9</v>
      </c>
      <c r="C53" s="149" t="s">
        <v>41</v>
      </c>
      <c r="D53" s="256">
        <v>557.20000000000005</v>
      </c>
      <c r="E53" s="257">
        <v>643.33000000000004</v>
      </c>
    </row>
    <row r="54" spans="2:5">
      <c r="B54" s="150"/>
      <c r="C54" s="151"/>
      <c r="D54" s="258"/>
      <c r="E54" s="258"/>
    </row>
    <row r="55" spans="2:5" ht="13.5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23.25" thickBot="1">
      <c r="B57" s="412" t="s">
        <v>42</v>
      </c>
      <c r="C57" s="413"/>
      <c r="D57" s="290" t="s">
        <v>118</v>
      </c>
      <c r="E57" s="291" t="s">
        <v>113</v>
      </c>
    </row>
    <row r="58" spans="2:5">
      <c r="B58" s="152" t="s">
        <v>18</v>
      </c>
      <c r="C58" s="153" t="s">
        <v>43</v>
      </c>
      <c r="D58" s="261">
        <f>D64</f>
        <v>141301.64000000001</v>
      </c>
      <c r="E58" s="262">
        <f>D58/E21</f>
        <v>1</v>
      </c>
    </row>
    <row r="59" spans="2:5" ht="25.5">
      <c r="B59" s="349" t="s">
        <v>4</v>
      </c>
      <c r="C59" s="155" t="s">
        <v>44</v>
      </c>
      <c r="D59" s="263">
        <v>0</v>
      </c>
      <c r="E59" s="264">
        <v>0</v>
      </c>
    </row>
    <row r="60" spans="2:5" ht="25.5">
      <c r="B60" s="350" t="s">
        <v>6</v>
      </c>
      <c r="C60" s="157" t="s">
        <v>45</v>
      </c>
      <c r="D60" s="265">
        <v>0</v>
      </c>
      <c r="E60" s="266">
        <v>0</v>
      </c>
    </row>
    <row r="61" spans="2:5">
      <c r="B61" s="350" t="s">
        <v>8</v>
      </c>
      <c r="C61" s="157" t="s">
        <v>46</v>
      </c>
      <c r="D61" s="265">
        <v>0</v>
      </c>
      <c r="E61" s="266">
        <v>0</v>
      </c>
    </row>
    <row r="62" spans="2:5">
      <c r="B62" s="350" t="s">
        <v>9</v>
      </c>
      <c r="C62" s="157" t="s">
        <v>47</v>
      </c>
      <c r="D62" s="265">
        <v>0</v>
      </c>
      <c r="E62" s="266">
        <v>0</v>
      </c>
    </row>
    <row r="63" spans="2:5">
      <c r="B63" s="350" t="s">
        <v>29</v>
      </c>
      <c r="C63" s="157" t="s">
        <v>48</v>
      </c>
      <c r="D63" s="265">
        <v>0</v>
      </c>
      <c r="E63" s="266">
        <v>0</v>
      </c>
    </row>
    <row r="64" spans="2:5">
      <c r="B64" s="349" t="s">
        <v>31</v>
      </c>
      <c r="C64" s="155" t="s">
        <v>49</v>
      </c>
      <c r="D64" s="263">
        <f>E21</f>
        <v>141301.64000000001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v>0</v>
      </c>
      <c r="E73" s="275">
        <v>0</v>
      </c>
    </row>
    <row r="74" spans="2:5">
      <c r="B74" s="352" t="s">
        <v>64</v>
      </c>
      <c r="C74" s="134" t="s">
        <v>66</v>
      </c>
      <c r="D74" s="270">
        <f>D58</f>
        <v>141301.64000000001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f>D74</f>
        <v>141301.64000000001</v>
      </c>
      <c r="E75" s="266">
        <f>E74</f>
        <v>1</v>
      </c>
    </row>
    <row r="76" spans="2:5">
      <c r="B76" s="350" t="s">
        <v>6</v>
      </c>
      <c r="C76" s="157" t="s">
        <v>115</v>
      </c>
      <c r="D76" s="265">
        <v>0</v>
      </c>
      <c r="E76" s="266">
        <v>0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" right="0.7" top="0.75" bottom="0.75" header="0.3" footer="0.3"/>
  <pageSetup paperSize="9" orientation="portrait" r:id="rId1"/>
  <headerFooter>
    <oddHeader>&amp;C&amp;"Calibri"&amp;10&amp;K000000Confidential&amp;1#</oddHeader>
  </headerFooter>
  <customProperties>
    <customPr name="_pios_id" r:id="rId2"/>
  </customPropertie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Arkusz77"/>
  <dimension ref="A1:L81"/>
  <sheetViews>
    <sheetView zoomScale="86" zoomScaleNormal="86" workbookViewId="0">
      <selection activeCell="E26" sqref="E26"/>
    </sheetView>
  </sheetViews>
  <sheetFormatPr defaultRowHeight="12.75"/>
  <cols>
    <col min="1" max="1" width="9.140625" style="18"/>
    <col min="2" max="2" width="4.42578125" bestFit="1" customWidth="1"/>
    <col min="3" max="3" width="77.7109375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9.140625" style="186" bestFit="1" customWidth="1"/>
    <col min="11" max="11" width="7.425781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</row>
    <row r="4" spans="2:12" ht="15">
      <c r="B4" s="216"/>
      <c r="C4" s="216"/>
      <c r="D4" s="216"/>
      <c r="E4" s="216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187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344" t="s">
        <v>3</v>
      </c>
      <c r="C11" s="331" t="s">
        <v>105</v>
      </c>
      <c r="D11" s="280">
        <v>438190.91</v>
      </c>
      <c r="E11" s="221">
        <f>SUM(E12:E16)</f>
        <v>287803.78000000003</v>
      </c>
    </row>
    <row r="12" spans="2:12">
      <c r="B12" s="345" t="s">
        <v>4</v>
      </c>
      <c r="C12" s="128" t="s">
        <v>5</v>
      </c>
      <c r="D12" s="281">
        <v>438190.91</v>
      </c>
      <c r="E12" s="282">
        <v>287803.78000000003</v>
      </c>
    </row>
    <row r="13" spans="2:12">
      <c r="B13" s="345" t="s">
        <v>6</v>
      </c>
      <c r="C13" s="332" t="s">
        <v>7</v>
      </c>
      <c r="D13" s="281">
        <v>0</v>
      </c>
      <c r="E13" s="333">
        <v>0</v>
      </c>
    </row>
    <row r="14" spans="2:12">
      <c r="B14" s="345" t="s">
        <v>8</v>
      </c>
      <c r="C14" s="332" t="s">
        <v>10</v>
      </c>
      <c r="D14" s="281">
        <v>0</v>
      </c>
      <c r="E14" s="333">
        <v>0</v>
      </c>
      <c r="G14" s="188"/>
    </row>
    <row r="15" spans="2:12">
      <c r="B15" s="345" t="s">
        <v>102</v>
      </c>
      <c r="C15" s="332" t="s">
        <v>11</v>
      </c>
      <c r="D15" s="281">
        <v>0</v>
      </c>
      <c r="E15" s="333">
        <v>0</v>
      </c>
    </row>
    <row r="16" spans="2:12">
      <c r="B16" s="346" t="s">
        <v>103</v>
      </c>
      <c r="C16" s="334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45" t="s">
        <v>4</v>
      </c>
      <c r="C18" s="128" t="s">
        <v>11</v>
      </c>
      <c r="D18" s="283">
        <v>0</v>
      </c>
      <c r="E18" s="333">
        <v>0</v>
      </c>
    </row>
    <row r="19" spans="2:11">
      <c r="B19" s="345" t="s">
        <v>6</v>
      </c>
      <c r="C19" s="332" t="s">
        <v>104</v>
      </c>
      <c r="D19" s="281">
        <v>0</v>
      </c>
      <c r="E19" s="333">
        <v>0</v>
      </c>
    </row>
    <row r="20" spans="2:11" ht="13.5" thickBot="1">
      <c r="B20" s="347" t="s">
        <v>8</v>
      </c>
      <c r="C20" s="336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438190.91</v>
      </c>
      <c r="E21" s="246">
        <f>E11-E17</f>
        <v>287803.78000000003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  <c r="K22" s="188"/>
    </row>
    <row r="23" spans="2:11" ht="13.5">
      <c r="B23" s="429" t="s">
        <v>100</v>
      </c>
      <c r="C23" s="419"/>
      <c r="D23" s="419"/>
      <c r="E23" s="419"/>
    </row>
    <row r="24" spans="2:11" ht="14.25" thickBot="1">
      <c r="B24" s="430" t="s">
        <v>101</v>
      </c>
      <c r="C24" s="420"/>
      <c r="D24" s="420"/>
      <c r="E24" s="420"/>
      <c r="G24" s="187"/>
    </row>
    <row r="25" spans="2:11" ht="13.5" thickBot="1">
      <c r="B25" s="168"/>
      <c r="C25" s="178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179" t="s">
        <v>15</v>
      </c>
      <c r="C26" s="180" t="s">
        <v>16</v>
      </c>
      <c r="D26" s="234">
        <v>478464.86</v>
      </c>
      <c r="E26" s="235">
        <v>441417.32</v>
      </c>
      <c r="G26" s="194"/>
    </row>
    <row r="27" spans="2:11">
      <c r="B27" s="131" t="s">
        <v>17</v>
      </c>
      <c r="C27" s="132" t="s">
        <v>107</v>
      </c>
      <c r="D27" s="236">
        <v>-62029.68</v>
      </c>
      <c r="E27" s="237">
        <v>-155556.43</v>
      </c>
      <c r="F27" s="57"/>
      <c r="G27" s="194"/>
      <c r="H27" s="193"/>
      <c r="I27" s="187"/>
      <c r="J27" s="194"/>
    </row>
    <row r="28" spans="2:11">
      <c r="B28" s="131" t="s">
        <v>18</v>
      </c>
      <c r="C28" s="132" t="s">
        <v>19</v>
      </c>
      <c r="D28" s="236">
        <v>2707.37</v>
      </c>
      <c r="E28" s="238">
        <v>12157.35</v>
      </c>
      <c r="F28" s="57"/>
      <c r="G28" s="187"/>
      <c r="H28" s="193"/>
      <c r="I28" s="187"/>
      <c r="J28" s="194"/>
    </row>
    <row r="29" spans="2:11">
      <c r="B29" s="140" t="s">
        <v>4</v>
      </c>
      <c r="C29" s="128" t="s">
        <v>20</v>
      </c>
      <c r="D29" s="239">
        <v>2707.37</v>
      </c>
      <c r="E29" s="240">
        <v>12157.35</v>
      </c>
      <c r="F29" s="57"/>
      <c r="G29" s="187"/>
      <c r="H29" s="193"/>
      <c r="I29" s="187"/>
      <c r="J29" s="194"/>
    </row>
    <row r="30" spans="2:11">
      <c r="B30" s="140" t="s">
        <v>6</v>
      </c>
      <c r="C30" s="128" t="s">
        <v>21</v>
      </c>
      <c r="D30" s="239">
        <v>0</v>
      </c>
      <c r="E30" s="240">
        <v>0</v>
      </c>
      <c r="F30" s="57"/>
      <c r="G30" s="187"/>
      <c r="H30" s="193"/>
      <c r="I30" s="187"/>
      <c r="J30" s="194"/>
    </row>
    <row r="31" spans="2:11">
      <c r="B31" s="140" t="s">
        <v>8</v>
      </c>
      <c r="C31" s="128" t="s">
        <v>22</v>
      </c>
      <c r="D31" s="239">
        <v>0</v>
      </c>
      <c r="E31" s="240">
        <v>0</v>
      </c>
      <c r="F31" s="57"/>
      <c r="G31" s="187"/>
      <c r="H31" s="193"/>
      <c r="I31" s="187"/>
      <c r="J31" s="194"/>
    </row>
    <row r="32" spans="2:11">
      <c r="B32" s="133" t="s">
        <v>23</v>
      </c>
      <c r="C32" s="134" t="s">
        <v>24</v>
      </c>
      <c r="D32" s="236">
        <v>64737.05</v>
      </c>
      <c r="E32" s="238">
        <v>167713.78</v>
      </c>
      <c r="F32" s="57"/>
      <c r="G32" s="194"/>
      <c r="H32" s="193"/>
      <c r="I32" s="187"/>
      <c r="J32" s="194"/>
    </row>
    <row r="33" spans="2:10">
      <c r="B33" s="140" t="s">
        <v>4</v>
      </c>
      <c r="C33" s="128" t="s">
        <v>25</v>
      </c>
      <c r="D33" s="239">
        <v>14569.89</v>
      </c>
      <c r="E33" s="240">
        <v>163907.66</v>
      </c>
      <c r="F33" s="57"/>
      <c r="G33" s="187"/>
      <c r="H33" s="193"/>
      <c r="I33" s="187"/>
      <c r="J33" s="194"/>
    </row>
    <row r="34" spans="2:10">
      <c r="B34" s="140" t="s">
        <v>6</v>
      </c>
      <c r="C34" s="128" t="s">
        <v>26</v>
      </c>
      <c r="D34" s="239">
        <v>0</v>
      </c>
      <c r="E34" s="240">
        <v>0</v>
      </c>
      <c r="F34" s="57"/>
      <c r="G34" s="187"/>
      <c r="H34" s="193"/>
      <c r="I34" s="187"/>
      <c r="J34" s="194"/>
    </row>
    <row r="35" spans="2:10">
      <c r="B35" s="140" t="s">
        <v>8</v>
      </c>
      <c r="C35" s="128" t="s">
        <v>27</v>
      </c>
      <c r="D35" s="239">
        <v>381.39</v>
      </c>
      <c r="E35" s="240">
        <v>305.5</v>
      </c>
      <c r="F35" s="57"/>
      <c r="G35" s="187"/>
      <c r="H35" s="193"/>
      <c r="I35" s="187"/>
      <c r="J35" s="194"/>
    </row>
    <row r="36" spans="2:10">
      <c r="B36" s="140" t="s">
        <v>9</v>
      </c>
      <c r="C36" s="128" t="s">
        <v>28</v>
      </c>
      <c r="D36" s="239">
        <v>0</v>
      </c>
      <c r="E36" s="240">
        <v>0</v>
      </c>
      <c r="F36" s="57"/>
      <c r="G36" s="187"/>
      <c r="H36" s="193"/>
      <c r="I36" s="187"/>
      <c r="J36" s="194"/>
    </row>
    <row r="37" spans="2:10" ht="25.5">
      <c r="B37" s="140" t="s">
        <v>29</v>
      </c>
      <c r="C37" s="128" t="s">
        <v>30</v>
      </c>
      <c r="D37" s="239">
        <v>3903.39</v>
      </c>
      <c r="E37" s="240">
        <v>3500.51</v>
      </c>
      <c r="F37" s="57"/>
      <c r="G37" s="187"/>
      <c r="H37" s="193"/>
      <c r="I37" s="187"/>
      <c r="J37" s="194"/>
    </row>
    <row r="38" spans="2:10">
      <c r="B38" s="140" t="s">
        <v>31</v>
      </c>
      <c r="C38" s="128" t="s">
        <v>32</v>
      </c>
      <c r="D38" s="239">
        <v>0</v>
      </c>
      <c r="E38" s="240">
        <v>0</v>
      </c>
      <c r="F38" s="57"/>
      <c r="G38" s="187"/>
      <c r="H38" s="193"/>
      <c r="I38" s="187"/>
      <c r="J38" s="194"/>
    </row>
    <row r="39" spans="2:10">
      <c r="B39" s="141" t="s">
        <v>33</v>
      </c>
      <c r="C39" s="142" t="s">
        <v>34</v>
      </c>
      <c r="D39" s="241">
        <v>45882.38</v>
      </c>
      <c r="E39" s="242">
        <v>0.11</v>
      </c>
      <c r="F39" s="57"/>
      <c r="G39"/>
      <c r="H39" s="193"/>
      <c r="I39" s="187"/>
      <c r="J39" s="194"/>
    </row>
    <row r="40" spans="2:10" ht="13.5" thickBot="1">
      <c r="B40" s="181" t="s">
        <v>35</v>
      </c>
      <c r="C40" s="182" t="s">
        <v>36</v>
      </c>
      <c r="D40" s="243">
        <v>21755.73</v>
      </c>
      <c r="E40" s="244">
        <v>1942.89</v>
      </c>
      <c r="G40"/>
      <c r="H40" s="189"/>
    </row>
    <row r="41" spans="2:10" ht="13.5" thickBot="1">
      <c r="B41" s="183" t="s">
        <v>37</v>
      </c>
      <c r="C41" s="184" t="s">
        <v>38</v>
      </c>
      <c r="D41" s="245">
        <v>438190.91</v>
      </c>
      <c r="E41" s="246">
        <f>SUM(E26,E27,E40)</f>
        <v>287803.78000000003</v>
      </c>
      <c r="F41" s="59"/>
      <c r="G41" s="194"/>
    </row>
    <row r="42" spans="2:10">
      <c r="B42" s="185"/>
      <c r="C42" s="185"/>
      <c r="D42" s="247"/>
      <c r="E42" s="247"/>
      <c r="F42" s="59"/>
      <c r="G42" s="194"/>
    </row>
    <row r="43" spans="2:10" ht="13.5">
      <c r="B43" s="429" t="s">
        <v>60</v>
      </c>
      <c r="C43" s="421"/>
      <c r="D43" s="421"/>
      <c r="E43" s="421"/>
      <c r="G43" s="194"/>
    </row>
    <row r="44" spans="2:10" ht="14.25" thickBot="1">
      <c r="B44" s="430" t="s">
        <v>117</v>
      </c>
      <c r="C44" s="422"/>
      <c r="D44" s="422"/>
      <c r="E44" s="422"/>
      <c r="G44" s="187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144" t="s">
        <v>4</v>
      </c>
      <c r="C47" s="128" t="s">
        <v>40</v>
      </c>
      <c r="D47" s="250">
        <v>1491.567</v>
      </c>
      <c r="E47" s="251">
        <v>1258.675</v>
      </c>
      <c r="G47" s="187"/>
      <c r="H47" s="196"/>
    </row>
    <row r="48" spans="2:10">
      <c r="B48" s="145" t="s">
        <v>6</v>
      </c>
      <c r="C48" s="142" t="s">
        <v>41</v>
      </c>
      <c r="D48" s="250">
        <v>1299.4599860000001</v>
      </c>
      <c r="E48" s="252">
        <v>802.68799999999999</v>
      </c>
      <c r="G48" s="195"/>
    </row>
    <row r="49" spans="2:5">
      <c r="B49" s="146" t="s">
        <v>23</v>
      </c>
      <c r="C49" s="147" t="s">
        <v>109</v>
      </c>
      <c r="D49" s="253"/>
      <c r="E49" s="254"/>
    </row>
    <row r="50" spans="2:5">
      <c r="B50" s="144" t="s">
        <v>4</v>
      </c>
      <c r="C50" s="128" t="s">
        <v>40</v>
      </c>
      <c r="D50" s="250">
        <v>320.77999999999997</v>
      </c>
      <c r="E50" s="255">
        <v>350.7</v>
      </c>
    </row>
    <row r="51" spans="2:5">
      <c r="B51" s="144" t="s">
        <v>6</v>
      </c>
      <c r="C51" s="128" t="s">
        <v>110</v>
      </c>
      <c r="D51" s="250">
        <v>315.45</v>
      </c>
      <c r="E51" s="255">
        <v>338.35</v>
      </c>
    </row>
    <row r="52" spans="2:5">
      <c r="B52" s="144" t="s">
        <v>8</v>
      </c>
      <c r="C52" s="128" t="s">
        <v>111</v>
      </c>
      <c r="D52" s="250">
        <v>337.92</v>
      </c>
      <c r="E52" s="255">
        <v>358.57</v>
      </c>
    </row>
    <row r="53" spans="2:5" ht="13.5" thickBot="1">
      <c r="B53" s="148" t="s">
        <v>9</v>
      </c>
      <c r="C53" s="149" t="s">
        <v>41</v>
      </c>
      <c r="D53" s="256">
        <v>337.21</v>
      </c>
      <c r="E53" s="257">
        <v>358.55</v>
      </c>
    </row>
    <row r="54" spans="2:5">
      <c r="B54" s="150"/>
      <c r="C54" s="151"/>
      <c r="D54" s="258"/>
      <c r="E54" s="258"/>
    </row>
    <row r="55" spans="2:5" ht="13.5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23.25" thickBot="1">
      <c r="B57" s="412" t="s">
        <v>42</v>
      </c>
      <c r="C57" s="413"/>
      <c r="D57" s="290" t="s">
        <v>118</v>
      </c>
      <c r="E57" s="291" t="s">
        <v>113</v>
      </c>
    </row>
    <row r="58" spans="2:5">
      <c r="B58" s="152" t="s">
        <v>18</v>
      </c>
      <c r="C58" s="153" t="s">
        <v>43</v>
      </c>
      <c r="D58" s="261">
        <f>D64</f>
        <v>287803.78000000003</v>
      </c>
      <c r="E58" s="262">
        <f>D58/E21</f>
        <v>1</v>
      </c>
    </row>
    <row r="59" spans="2:5" ht="25.5">
      <c r="B59" s="349" t="s">
        <v>4</v>
      </c>
      <c r="C59" s="155" t="s">
        <v>44</v>
      </c>
      <c r="D59" s="263">
        <v>0</v>
      </c>
      <c r="E59" s="264">
        <v>0</v>
      </c>
    </row>
    <row r="60" spans="2:5" ht="25.5">
      <c r="B60" s="350" t="s">
        <v>6</v>
      </c>
      <c r="C60" s="157" t="s">
        <v>45</v>
      </c>
      <c r="D60" s="265">
        <v>0</v>
      </c>
      <c r="E60" s="266">
        <v>0</v>
      </c>
    </row>
    <row r="61" spans="2:5">
      <c r="B61" s="350" t="s">
        <v>8</v>
      </c>
      <c r="C61" s="157" t="s">
        <v>46</v>
      </c>
      <c r="D61" s="265">
        <v>0</v>
      </c>
      <c r="E61" s="266">
        <v>0</v>
      </c>
    </row>
    <row r="62" spans="2:5">
      <c r="B62" s="350" t="s">
        <v>9</v>
      </c>
      <c r="C62" s="157" t="s">
        <v>47</v>
      </c>
      <c r="D62" s="265">
        <v>0</v>
      </c>
      <c r="E62" s="266">
        <v>0</v>
      </c>
    </row>
    <row r="63" spans="2:5">
      <c r="B63" s="350" t="s">
        <v>29</v>
      </c>
      <c r="C63" s="157" t="s">
        <v>48</v>
      </c>
      <c r="D63" s="265">
        <v>0</v>
      </c>
      <c r="E63" s="266">
        <v>0</v>
      </c>
    </row>
    <row r="64" spans="2:5">
      <c r="B64" s="349" t="s">
        <v>31</v>
      </c>
      <c r="C64" s="155" t="s">
        <v>49</v>
      </c>
      <c r="D64" s="263">
        <f>E21</f>
        <v>287803.78000000003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v>0</v>
      </c>
      <c r="E73" s="275">
        <v>0</v>
      </c>
    </row>
    <row r="74" spans="2:5">
      <c r="B74" s="352" t="s">
        <v>64</v>
      </c>
      <c r="C74" s="134" t="s">
        <v>66</v>
      </c>
      <c r="D74" s="270">
        <f>D58</f>
        <v>287803.78000000003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f>D74</f>
        <v>287803.78000000003</v>
      </c>
      <c r="E75" s="266">
        <f>E74</f>
        <v>1</v>
      </c>
    </row>
    <row r="76" spans="2:5">
      <c r="B76" s="350" t="s">
        <v>6</v>
      </c>
      <c r="C76" s="157" t="s">
        <v>115</v>
      </c>
      <c r="D76" s="265">
        <v>0</v>
      </c>
      <c r="E76" s="266">
        <v>0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1" type="noConversion"/>
  <pageMargins left="0.55000000000000004" right="0.75" top="0.56000000000000005" bottom="0.47" header="0.5" footer="0.5"/>
  <pageSetup paperSize="9" scale="70" orientation="portrait" r:id="rId1"/>
  <headerFooter alignWithMargins="0">
    <oddHeader>&amp;C&amp;"Calibri"&amp;10&amp;K000000Confidential&amp;1#</oddHeader>
  </headerFooter>
  <customProperties>
    <customPr name="_pios_id" r:id="rId2"/>
  </customPropertie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Arkusz78"/>
  <dimension ref="A1:L81"/>
  <sheetViews>
    <sheetView zoomScale="86" zoomScaleNormal="86" workbookViewId="0">
      <selection activeCell="E26" sqref="E26"/>
    </sheetView>
  </sheetViews>
  <sheetFormatPr defaultRowHeight="12.75"/>
  <cols>
    <col min="1" max="1" width="9.140625" style="18"/>
    <col min="2" max="2" width="4.42578125" bestFit="1" customWidth="1"/>
    <col min="3" max="3" width="77.7109375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9.140625" style="186" bestFit="1" customWidth="1"/>
    <col min="11" max="11" width="7.425781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</row>
    <row r="4" spans="2:12" ht="15">
      <c r="B4" s="216"/>
      <c r="C4" s="216"/>
      <c r="D4" s="216"/>
      <c r="E4" s="216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174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  <c r="G10" s="187"/>
    </row>
    <row r="11" spans="2:12">
      <c r="B11" s="344" t="s">
        <v>3</v>
      </c>
      <c r="C11" s="331" t="s">
        <v>105</v>
      </c>
      <c r="D11" s="280">
        <v>182498.91</v>
      </c>
      <c r="E11" s="221">
        <f>SUM(E12:E16)</f>
        <v>181839.32</v>
      </c>
    </row>
    <row r="12" spans="2:12">
      <c r="B12" s="345" t="s">
        <v>4</v>
      </c>
      <c r="C12" s="128" t="s">
        <v>5</v>
      </c>
      <c r="D12" s="281">
        <v>182498.91</v>
      </c>
      <c r="E12" s="282">
        <v>181839.32</v>
      </c>
    </row>
    <row r="13" spans="2:12">
      <c r="B13" s="345" t="s">
        <v>6</v>
      </c>
      <c r="C13" s="332" t="s">
        <v>7</v>
      </c>
      <c r="D13" s="281">
        <v>0</v>
      </c>
      <c r="E13" s="333">
        <v>0</v>
      </c>
    </row>
    <row r="14" spans="2:12">
      <c r="B14" s="345" t="s">
        <v>8</v>
      </c>
      <c r="C14" s="332" t="s">
        <v>10</v>
      </c>
      <c r="D14" s="281">
        <v>0</v>
      </c>
      <c r="E14" s="333">
        <v>0</v>
      </c>
      <c r="G14" s="188"/>
    </row>
    <row r="15" spans="2:12">
      <c r="B15" s="345" t="s">
        <v>102</v>
      </c>
      <c r="C15" s="332" t="s">
        <v>11</v>
      </c>
      <c r="D15" s="281">
        <v>0</v>
      </c>
      <c r="E15" s="333">
        <v>0</v>
      </c>
    </row>
    <row r="16" spans="2:12">
      <c r="B16" s="346" t="s">
        <v>103</v>
      </c>
      <c r="C16" s="334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45" t="s">
        <v>4</v>
      </c>
      <c r="C18" s="128" t="s">
        <v>11</v>
      </c>
      <c r="D18" s="283">
        <v>0</v>
      </c>
      <c r="E18" s="333">
        <v>0</v>
      </c>
    </row>
    <row r="19" spans="2:11">
      <c r="B19" s="345" t="s">
        <v>6</v>
      </c>
      <c r="C19" s="332" t="s">
        <v>104</v>
      </c>
      <c r="D19" s="281">
        <v>0</v>
      </c>
      <c r="E19" s="333">
        <v>0</v>
      </c>
    </row>
    <row r="20" spans="2:11" ht="13.5" thickBot="1">
      <c r="B20" s="347" t="s">
        <v>8</v>
      </c>
      <c r="C20" s="336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182498.91</v>
      </c>
      <c r="E21" s="246">
        <f>E11-E17</f>
        <v>181839.32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>
      <c r="B23" s="429" t="s">
        <v>100</v>
      </c>
      <c r="C23" s="419"/>
      <c r="D23" s="419"/>
      <c r="E23" s="419"/>
      <c r="G23" s="187"/>
    </row>
    <row r="24" spans="2:11" ht="14.25" thickBot="1">
      <c r="B24" s="430" t="s">
        <v>101</v>
      </c>
      <c r="C24" s="420"/>
      <c r="D24" s="420"/>
      <c r="E24" s="420"/>
    </row>
    <row r="25" spans="2:11" ht="13.5" thickBot="1">
      <c r="B25" s="168"/>
      <c r="C25" s="178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179" t="s">
        <v>15</v>
      </c>
      <c r="C26" s="180" t="s">
        <v>16</v>
      </c>
      <c r="D26" s="234">
        <v>183012.32</v>
      </c>
      <c r="E26" s="235">
        <v>190115.37</v>
      </c>
      <c r="G26" s="194"/>
    </row>
    <row r="27" spans="2:11">
      <c r="B27" s="131" t="s">
        <v>17</v>
      </c>
      <c r="C27" s="132" t="s">
        <v>107</v>
      </c>
      <c r="D27" s="236">
        <v>-5953.96</v>
      </c>
      <c r="E27" s="237">
        <v>-12069.86</v>
      </c>
      <c r="F27" s="57"/>
      <c r="G27" s="194"/>
      <c r="H27" s="193"/>
      <c r="I27" s="187"/>
      <c r="J27" s="194"/>
    </row>
    <row r="28" spans="2:11">
      <c r="B28" s="131" t="s">
        <v>18</v>
      </c>
      <c r="C28" s="132" t="s">
        <v>19</v>
      </c>
      <c r="D28" s="236">
        <v>48678</v>
      </c>
      <c r="E28" s="238">
        <v>6878.42</v>
      </c>
      <c r="F28" s="57"/>
      <c r="G28" s="187"/>
      <c r="H28" s="193"/>
      <c r="I28" s="187"/>
      <c r="J28" s="194"/>
    </row>
    <row r="29" spans="2:11">
      <c r="B29" s="140" t="s">
        <v>4</v>
      </c>
      <c r="C29" s="128" t="s">
        <v>20</v>
      </c>
      <c r="D29" s="239">
        <v>7825.38</v>
      </c>
      <c r="E29" s="240">
        <v>6877.95</v>
      </c>
      <c r="F29" s="57"/>
      <c r="G29" s="187"/>
      <c r="H29" s="193"/>
      <c r="I29" s="187"/>
      <c r="J29" s="194"/>
    </row>
    <row r="30" spans="2:11">
      <c r="B30" s="140" t="s">
        <v>6</v>
      </c>
      <c r="C30" s="128" t="s">
        <v>21</v>
      </c>
      <c r="D30" s="239">
        <v>0</v>
      </c>
      <c r="E30" s="240">
        <v>0</v>
      </c>
      <c r="F30" s="57"/>
      <c r="G30" s="187"/>
      <c r="H30" s="193"/>
      <c r="I30" s="187"/>
      <c r="J30" s="194"/>
    </row>
    <row r="31" spans="2:11">
      <c r="B31" s="140" t="s">
        <v>8</v>
      </c>
      <c r="C31" s="128" t="s">
        <v>22</v>
      </c>
      <c r="D31" s="239">
        <v>40852.620000000003</v>
      </c>
      <c r="E31" s="240">
        <v>0.47</v>
      </c>
      <c r="F31" s="57"/>
      <c r="G31" s="187"/>
      <c r="H31" s="193"/>
      <c r="I31" s="187"/>
      <c r="J31" s="194"/>
    </row>
    <row r="32" spans="2:11">
      <c r="B32" s="133" t="s">
        <v>23</v>
      </c>
      <c r="C32" s="134" t="s">
        <v>24</v>
      </c>
      <c r="D32" s="236">
        <v>54631.96</v>
      </c>
      <c r="E32" s="238">
        <v>18948.28</v>
      </c>
      <c r="F32" s="57"/>
      <c r="G32" s="194"/>
      <c r="H32" s="193"/>
      <c r="I32" s="187"/>
      <c r="J32" s="194"/>
    </row>
    <row r="33" spans="2:10">
      <c r="B33" s="140" t="s">
        <v>4</v>
      </c>
      <c r="C33" s="128" t="s">
        <v>25</v>
      </c>
      <c r="D33" s="239">
        <v>52919.22</v>
      </c>
      <c r="E33" s="240">
        <v>7141.28</v>
      </c>
      <c r="F33" s="57"/>
      <c r="G33" s="187"/>
      <c r="H33" s="193"/>
      <c r="I33" s="187"/>
      <c r="J33" s="194"/>
    </row>
    <row r="34" spans="2:10">
      <c r="B34" s="140" t="s">
        <v>6</v>
      </c>
      <c r="C34" s="128" t="s">
        <v>26</v>
      </c>
      <c r="D34" s="239">
        <v>0</v>
      </c>
      <c r="E34" s="240">
        <v>10025.58</v>
      </c>
      <c r="F34" s="57"/>
      <c r="G34" s="187"/>
      <c r="H34" s="193"/>
      <c r="I34" s="187"/>
      <c r="J34" s="194"/>
    </row>
    <row r="35" spans="2:10">
      <c r="B35" s="140" t="s">
        <v>8</v>
      </c>
      <c r="C35" s="128" t="s">
        <v>27</v>
      </c>
      <c r="D35" s="239">
        <v>663.82</v>
      </c>
      <c r="E35" s="240">
        <v>731.8</v>
      </c>
      <c r="F35" s="57"/>
      <c r="G35" s="187"/>
      <c r="H35"/>
      <c r="I35" s="187"/>
      <c r="J35" s="194"/>
    </row>
    <row r="36" spans="2:10">
      <c r="B36" s="140" t="s">
        <v>9</v>
      </c>
      <c r="C36" s="128" t="s">
        <v>28</v>
      </c>
      <c r="D36" s="239">
        <v>0</v>
      </c>
      <c r="E36" s="240">
        <v>0</v>
      </c>
      <c r="F36" s="57"/>
      <c r="G36" s="187"/>
      <c r="H36"/>
      <c r="I36" s="187"/>
      <c r="J36" s="194"/>
    </row>
    <row r="37" spans="2:10" ht="25.5">
      <c r="B37" s="140" t="s">
        <v>29</v>
      </c>
      <c r="C37" s="128" t="s">
        <v>30</v>
      </c>
      <c r="D37" s="239">
        <v>1047.4000000000001</v>
      </c>
      <c r="E37" s="240">
        <v>1049.6199999999999</v>
      </c>
      <c r="F37" s="57"/>
      <c r="G37" s="187"/>
      <c r="H37" s="193"/>
      <c r="I37" s="187"/>
      <c r="J37" s="194"/>
    </row>
    <row r="38" spans="2:10">
      <c r="B38" s="140" t="s">
        <v>31</v>
      </c>
      <c r="C38" s="128" t="s">
        <v>32</v>
      </c>
      <c r="D38" s="239">
        <v>0</v>
      </c>
      <c r="E38" s="240">
        <v>0</v>
      </c>
      <c r="F38" s="57"/>
      <c r="G38" s="187"/>
      <c r="H38" s="193"/>
      <c r="I38" s="187"/>
      <c r="J38" s="194"/>
    </row>
    <row r="39" spans="2:10">
      <c r="B39" s="141" t="s">
        <v>33</v>
      </c>
      <c r="C39" s="142" t="s">
        <v>34</v>
      </c>
      <c r="D39" s="241">
        <v>1.52</v>
      </c>
      <c r="E39" s="242">
        <v>0</v>
      </c>
      <c r="F39" s="57"/>
      <c r="G39" s="187"/>
      <c r="H39" s="193"/>
      <c r="I39" s="187"/>
      <c r="J39" s="194"/>
    </row>
    <row r="40" spans="2:10" ht="13.5" thickBot="1">
      <c r="B40" s="181" t="s">
        <v>35</v>
      </c>
      <c r="C40" s="182" t="s">
        <v>36</v>
      </c>
      <c r="D40" s="243">
        <v>5440.55</v>
      </c>
      <c r="E40" s="244">
        <v>3793.81</v>
      </c>
      <c r="G40" s="194"/>
      <c r="H40" s="189"/>
    </row>
    <row r="41" spans="2:10" ht="13.5" thickBot="1">
      <c r="B41" s="183" t="s">
        <v>37</v>
      </c>
      <c r="C41" s="184" t="s">
        <v>38</v>
      </c>
      <c r="D41" s="245">
        <v>182498.91</v>
      </c>
      <c r="E41" s="246">
        <f>SUM(E26,E27,E40)</f>
        <v>181839.32</v>
      </c>
      <c r="F41" s="59"/>
      <c r="G41" s="194"/>
      <c r="H41" s="189"/>
    </row>
    <row r="42" spans="2:10">
      <c r="B42" s="185"/>
      <c r="C42" s="185"/>
      <c r="D42" s="247"/>
      <c r="E42" s="247"/>
      <c r="F42" s="59"/>
      <c r="G42" s="188"/>
      <c r="H42" s="189"/>
    </row>
    <row r="43" spans="2:10" ht="13.5">
      <c r="B43" s="429" t="s">
        <v>60</v>
      </c>
      <c r="C43" s="409"/>
      <c r="D43" s="409"/>
      <c r="E43" s="409"/>
      <c r="G43" s="187"/>
      <c r="H43" s="189"/>
    </row>
    <row r="44" spans="2:10" ht="14.25" thickBot="1">
      <c r="B44" s="430" t="s">
        <v>117</v>
      </c>
      <c r="C44" s="411"/>
      <c r="D44" s="411"/>
      <c r="E44" s="411"/>
      <c r="G44" s="187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350" t="s">
        <v>4</v>
      </c>
      <c r="C47" s="157" t="s">
        <v>40</v>
      </c>
      <c r="D47" s="250">
        <v>544.226</v>
      </c>
      <c r="E47" s="251">
        <v>533.822</v>
      </c>
      <c r="G47" s="187"/>
      <c r="H47" s="196"/>
    </row>
    <row r="48" spans="2:10">
      <c r="B48" s="349" t="s">
        <v>6</v>
      </c>
      <c r="C48" s="155" t="s">
        <v>41</v>
      </c>
      <c r="D48" s="250">
        <v>528.58399999999995</v>
      </c>
      <c r="E48" s="252">
        <v>500.46600000000001</v>
      </c>
      <c r="G48" s="196"/>
    </row>
    <row r="49" spans="2:5">
      <c r="B49" s="146" t="s">
        <v>23</v>
      </c>
      <c r="C49" s="147" t="s">
        <v>109</v>
      </c>
      <c r="D49" s="253"/>
      <c r="E49" s="254"/>
    </row>
    <row r="50" spans="2:5">
      <c r="B50" s="350" t="s">
        <v>4</v>
      </c>
      <c r="C50" s="157" t="s">
        <v>40</v>
      </c>
      <c r="D50" s="250">
        <v>336.28</v>
      </c>
      <c r="E50" s="255">
        <v>356.14</v>
      </c>
    </row>
    <row r="51" spans="2:5">
      <c r="B51" s="350" t="s">
        <v>6</v>
      </c>
      <c r="C51" s="157" t="s">
        <v>110</v>
      </c>
      <c r="D51" s="250">
        <v>336.27</v>
      </c>
      <c r="E51" s="255">
        <v>356.14</v>
      </c>
    </row>
    <row r="52" spans="2:5">
      <c r="B52" s="350" t="s">
        <v>8</v>
      </c>
      <c r="C52" s="157" t="s">
        <v>111</v>
      </c>
      <c r="D52" s="250">
        <v>345.51</v>
      </c>
      <c r="E52" s="255">
        <v>363.39</v>
      </c>
    </row>
    <row r="53" spans="2:5" ht="13.5" thickBot="1">
      <c r="B53" s="355" t="s">
        <v>9</v>
      </c>
      <c r="C53" s="165" t="s">
        <v>41</v>
      </c>
      <c r="D53" s="256">
        <v>345.26</v>
      </c>
      <c r="E53" s="257">
        <v>363.34</v>
      </c>
    </row>
    <row r="54" spans="2:5">
      <c r="B54" s="150"/>
      <c r="C54" s="151"/>
      <c r="D54" s="258"/>
      <c r="E54" s="258"/>
    </row>
    <row r="55" spans="2:5" ht="13.5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23.25" thickBot="1">
      <c r="B57" s="412" t="s">
        <v>42</v>
      </c>
      <c r="C57" s="413"/>
      <c r="D57" s="290" t="s">
        <v>118</v>
      </c>
      <c r="E57" s="291" t="s">
        <v>113</v>
      </c>
    </row>
    <row r="58" spans="2:5">
      <c r="B58" s="152" t="s">
        <v>18</v>
      </c>
      <c r="C58" s="153" t="s">
        <v>43</v>
      </c>
      <c r="D58" s="261">
        <f>D64</f>
        <v>181839.32</v>
      </c>
      <c r="E58" s="262">
        <f>D58/E21</f>
        <v>1</v>
      </c>
    </row>
    <row r="59" spans="2:5" ht="25.5">
      <c r="B59" s="349" t="s">
        <v>4</v>
      </c>
      <c r="C59" s="155" t="s">
        <v>44</v>
      </c>
      <c r="D59" s="263">
        <v>0</v>
      </c>
      <c r="E59" s="264">
        <v>0</v>
      </c>
    </row>
    <row r="60" spans="2:5" ht="25.5">
      <c r="B60" s="350" t="s">
        <v>6</v>
      </c>
      <c r="C60" s="157" t="s">
        <v>45</v>
      </c>
      <c r="D60" s="265">
        <v>0</v>
      </c>
      <c r="E60" s="266">
        <v>0</v>
      </c>
    </row>
    <row r="61" spans="2:5">
      <c r="B61" s="350" t="s">
        <v>8</v>
      </c>
      <c r="C61" s="157" t="s">
        <v>46</v>
      </c>
      <c r="D61" s="265">
        <v>0</v>
      </c>
      <c r="E61" s="266">
        <v>0</v>
      </c>
    </row>
    <row r="62" spans="2:5">
      <c r="B62" s="350" t="s">
        <v>9</v>
      </c>
      <c r="C62" s="157" t="s">
        <v>47</v>
      </c>
      <c r="D62" s="265">
        <v>0</v>
      </c>
      <c r="E62" s="266">
        <v>0</v>
      </c>
    </row>
    <row r="63" spans="2:5">
      <c r="B63" s="350" t="s">
        <v>29</v>
      </c>
      <c r="C63" s="157" t="s">
        <v>48</v>
      </c>
      <c r="D63" s="265">
        <v>0</v>
      </c>
      <c r="E63" s="266">
        <v>0</v>
      </c>
    </row>
    <row r="64" spans="2:5">
      <c r="B64" s="349" t="s">
        <v>31</v>
      </c>
      <c r="C64" s="155" t="s">
        <v>49</v>
      </c>
      <c r="D64" s="263">
        <f>E12</f>
        <v>181839.32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f>E17</f>
        <v>0</v>
      </c>
      <c r="E73" s="275">
        <f>D73/E21</f>
        <v>0</v>
      </c>
    </row>
    <row r="74" spans="2:5">
      <c r="B74" s="352" t="s">
        <v>64</v>
      </c>
      <c r="C74" s="134" t="s">
        <v>66</v>
      </c>
      <c r="D74" s="270">
        <f>D58-D73</f>
        <v>181839.32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f>D74</f>
        <v>181839.32</v>
      </c>
      <c r="E75" s="266">
        <f>E74</f>
        <v>1</v>
      </c>
    </row>
    <row r="76" spans="2:5">
      <c r="B76" s="350" t="s">
        <v>6</v>
      </c>
      <c r="C76" s="157" t="s">
        <v>115</v>
      </c>
      <c r="D76" s="265">
        <v>0</v>
      </c>
      <c r="E76" s="266">
        <v>0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" right="0.7" top="0.75" bottom="0.75" header="0.3" footer="0.3"/>
  <pageSetup paperSize="9" orientation="portrait" r:id="rId1"/>
  <headerFooter>
    <oddHeader>&amp;C&amp;"Calibri"&amp;10&amp;K000000Confidential&amp;1#</oddHeader>
  </headerFooter>
  <customProperties>
    <customPr name="_pios_id" r:id="rId2"/>
  </customPropertie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Arkusz79"/>
  <dimension ref="A1:L81"/>
  <sheetViews>
    <sheetView zoomScale="86" zoomScaleNormal="86" workbookViewId="0">
      <selection activeCell="E26" sqref="E26"/>
    </sheetView>
  </sheetViews>
  <sheetFormatPr defaultRowHeight="12.75"/>
  <cols>
    <col min="1" max="1" width="9.140625" style="18"/>
    <col min="2" max="2" width="4.42578125" bestFit="1" customWidth="1"/>
    <col min="3" max="3" width="77.7109375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9.140625" style="186" bestFit="1" customWidth="1"/>
    <col min="11" max="11" width="7.425781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</row>
    <row r="4" spans="2:12" ht="15">
      <c r="B4" s="216"/>
      <c r="C4" s="216"/>
      <c r="D4" s="216"/>
      <c r="E4" s="216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179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344" t="s">
        <v>3</v>
      </c>
      <c r="C11" s="331" t="s">
        <v>105</v>
      </c>
      <c r="D11" s="280">
        <v>41758.239999999998</v>
      </c>
      <c r="E11" s="221">
        <f>SUM(E12:E16)</f>
        <v>67294.11</v>
      </c>
    </row>
    <row r="12" spans="2:12">
      <c r="B12" s="345" t="s">
        <v>4</v>
      </c>
      <c r="C12" s="128" t="s">
        <v>5</v>
      </c>
      <c r="D12" s="281">
        <v>41758.239999999998</v>
      </c>
      <c r="E12" s="282">
        <v>67294.11</v>
      </c>
    </row>
    <row r="13" spans="2:12">
      <c r="B13" s="345" t="s">
        <v>6</v>
      </c>
      <c r="C13" s="332" t="s">
        <v>7</v>
      </c>
      <c r="D13" s="281">
        <v>0</v>
      </c>
      <c r="E13" s="333">
        <v>0</v>
      </c>
    </row>
    <row r="14" spans="2:12">
      <c r="B14" s="345" t="s">
        <v>8</v>
      </c>
      <c r="C14" s="332" t="s">
        <v>10</v>
      </c>
      <c r="D14" s="281">
        <v>0</v>
      </c>
      <c r="E14" s="333">
        <v>0</v>
      </c>
      <c r="G14" s="188"/>
    </row>
    <row r="15" spans="2:12">
      <c r="B15" s="345" t="s">
        <v>102</v>
      </c>
      <c r="C15" s="332" t="s">
        <v>11</v>
      </c>
      <c r="D15" s="281">
        <v>0</v>
      </c>
      <c r="E15" s="333">
        <v>0</v>
      </c>
    </row>
    <row r="16" spans="2:12">
      <c r="B16" s="346" t="s">
        <v>103</v>
      </c>
      <c r="C16" s="334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45" t="s">
        <v>4</v>
      </c>
      <c r="C18" s="128" t="s">
        <v>11</v>
      </c>
      <c r="D18" s="283">
        <v>0</v>
      </c>
      <c r="E18" s="333">
        <v>0</v>
      </c>
    </row>
    <row r="19" spans="2:11">
      <c r="B19" s="345" t="s">
        <v>6</v>
      </c>
      <c r="C19" s="332" t="s">
        <v>104</v>
      </c>
      <c r="D19" s="281">
        <v>0</v>
      </c>
      <c r="E19" s="333">
        <v>0</v>
      </c>
    </row>
    <row r="20" spans="2:11" ht="13.5" thickBot="1">
      <c r="B20" s="347" t="s">
        <v>8</v>
      </c>
      <c r="C20" s="336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41758.239999999998</v>
      </c>
      <c r="E21" s="246">
        <f>E11-E17</f>
        <v>67294.11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>
      <c r="B23" s="429" t="s">
        <v>100</v>
      </c>
      <c r="C23" s="419"/>
      <c r="D23" s="419"/>
      <c r="E23" s="419"/>
      <c r="G23" s="187"/>
    </row>
    <row r="24" spans="2:11" ht="14.25" thickBot="1">
      <c r="B24" s="430" t="s">
        <v>101</v>
      </c>
      <c r="C24" s="420"/>
      <c r="D24" s="420"/>
      <c r="E24" s="420"/>
    </row>
    <row r="25" spans="2:11" ht="13.5" thickBot="1">
      <c r="B25" s="168"/>
      <c r="C25" s="178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179" t="s">
        <v>15</v>
      </c>
      <c r="C26" s="180" t="s">
        <v>16</v>
      </c>
      <c r="D26" s="234">
        <v>45647.81</v>
      </c>
      <c r="E26" s="235">
        <v>47417.34</v>
      </c>
      <c r="G26" s="194"/>
    </row>
    <row r="27" spans="2:11">
      <c r="B27" s="131" t="s">
        <v>17</v>
      </c>
      <c r="C27" s="132" t="s">
        <v>107</v>
      </c>
      <c r="D27" s="236">
        <v>-3103.11</v>
      </c>
      <c r="E27" s="237">
        <v>12851.220000000001</v>
      </c>
      <c r="F27" s="57"/>
      <c r="G27" s="194"/>
      <c r="H27" s="193"/>
      <c r="I27" s="187"/>
      <c r="J27" s="194"/>
    </row>
    <row r="28" spans="2:11">
      <c r="B28" s="131" t="s">
        <v>18</v>
      </c>
      <c r="C28" s="132" t="s">
        <v>19</v>
      </c>
      <c r="D28" s="236">
        <v>793.81</v>
      </c>
      <c r="E28" s="238">
        <v>13351.140000000001</v>
      </c>
      <c r="F28" s="57"/>
      <c r="G28" s="187"/>
      <c r="H28" s="193"/>
      <c r="I28" s="187"/>
      <c r="J28" s="194"/>
    </row>
    <row r="29" spans="2:11">
      <c r="B29" s="140" t="s">
        <v>4</v>
      </c>
      <c r="C29" s="128" t="s">
        <v>20</v>
      </c>
      <c r="D29" s="239">
        <v>793.81</v>
      </c>
      <c r="E29" s="240">
        <v>1210.92</v>
      </c>
      <c r="F29" s="57"/>
      <c r="G29" s="187"/>
      <c r="H29" s="193"/>
      <c r="I29" s="187"/>
      <c r="J29" s="194"/>
    </row>
    <row r="30" spans="2:11">
      <c r="B30" s="140" t="s">
        <v>6</v>
      </c>
      <c r="C30" s="128" t="s">
        <v>21</v>
      </c>
      <c r="D30" s="239">
        <v>0</v>
      </c>
      <c r="E30" s="240">
        <v>0</v>
      </c>
      <c r="F30" s="57"/>
      <c r="G30" s="187"/>
      <c r="H30" s="193"/>
      <c r="I30" s="187"/>
      <c r="J30" s="194"/>
    </row>
    <row r="31" spans="2:11">
      <c r="B31" s="140" t="s">
        <v>8</v>
      </c>
      <c r="C31" s="128" t="s">
        <v>22</v>
      </c>
      <c r="D31" s="239">
        <v>0</v>
      </c>
      <c r="E31" s="240">
        <v>12140.220000000001</v>
      </c>
      <c r="F31" s="57"/>
      <c r="G31" s="187"/>
      <c r="H31" s="193"/>
      <c r="I31" s="187"/>
      <c r="J31" s="194"/>
    </row>
    <row r="32" spans="2:11">
      <c r="B32" s="133" t="s">
        <v>23</v>
      </c>
      <c r="C32" s="134" t="s">
        <v>24</v>
      </c>
      <c r="D32" s="236">
        <v>3896.92</v>
      </c>
      <c r="E32" s="238">
        <v>499.92</v>
      </c>
      <c r="F32" s="57"/>
      <c r="G32" s="194"/>
      <c r="H32" s="193"/>
      <c r="I32" s="187"/>
      <c r="J32" s="194"/>
    </row>
    <row r="33" spans="2:10">
      <c r="B33" s="140" t="s">
        <v>4</v>
      </c>
      <c r="C33" s="128" t="s">
        <v>25</v>
      </c>
      <c r="D33" s="239">
        <v>3418.27</v>
      </c>
      <c r="E33" s="240">
        <v>95.61</v>
      </c>
      <c r="F33" s="57"/>
      <c r="G33" s="187"/>
      <c r="H33" s="193"/>
      <c r="I33" s="187"/>
      <c r="J33" s="194"/>
    </row>
    <row r="34" spans="2:10">
      <c r="B34" s="140" t="s">
        <v>6</v>
      </c>
      <c r="C34" s="128" t="s">
        <v>26</v>
      </c>
      <c r="D34" s="239">
        <v>0</v>
      </c>
      <c r="E34" s="240">
        <v>0</v>
      </c>
      <c r="F34" s="57"/>
      <c r="G34" s="187"/>
      <c r="H34" s="193"/>
      <c r="I34" s="187"/>
      <c r="J34" s="194"/>
    </row>
    <row r="35" spans="2:10">
      <c r="B35" s="140" t="s">
        <v>8</v>
      </c>
      <c r="C35" s="128" t="s">
        <v>27</v>
      </c>
      <c r="D35" s="239">
        <v>37.659999999999997</v>
      </c>
      <c r="E35" s="240">
        <v>23.34</v>
      </c>
      <c r="F35" s="57"/>
      <c r="G35" s="187"/>
      <c r="H35" s="193"/>
      <c r="I35" s="187"/>
      <c r="J35" s="194"/>
    </row>
    <row r="36" spans="2:10">
      <c r="B36" s="140" t="s">
        <v>9</v>
      </c>
      <c r="C36" s="128" t="s">
        <v>28</v>
      </c>
      <c r="D36" s="239">
        <v>0</v>
      </c>
      <c r="E36" s="240">
        <v>0</v>
      </c>
      <c r="F36" s="57"/>
      <c r="G36" s="187"/>
      <c r="H36" s="193"/>
      <c r="I36" s="187"/>
      <c r="J36" s="194"/>
    </row>
    <row r="37" spans="2:10" ht="25.5">
      <c r="B37" s="140" t="s">
        <v>29</v>
      </c>
      <c r="C37" s="128" t="s">
        <v>30</v>
      </c>
      <c r="D37" s="239">
        <v>440.68</v>
      </c>
      <c r="E37" s="240">
        <v>380.97</v>
      </c>
      <c r="F37" s="57"/>
      <c r="G37" s="187"/>
      <c r="H37" s="193"/>
      <c r="I37" s="187"/>
      <c r="J37" s="194"/>
    </row>
    <row r="38" spans="2:10">
      <c r="B38" s="140" t="s">
        <v>31</v>
      </c>
      <c r="C38" s="128" t="s">
        <v>32</v>
      </c>
      <c r="D38" s="239">
        <v>0</v>
      </c>
      <c r="E38" s="240">
        <v>0</v>
      </c>
      <c r="F38" s="57"/>
      <c r="G38" s="187"/>
      <c r="H38" s="193"/>
      <c r="I38" s="187"/>
      <c r="J38" s="194"/>
    </row>
    <row r="39" spans="2:10">
      <c r="B39" s="141" t="s">
        <v>33</v>
      </c>
      <c r="C39" s="142" t="s">
        <v>34</v>
      </c>
      <c r="D39" s="241">
        <v>0.31</v>
      </c>
      <c r="E39" s="242">
        <v>0</v>
      </c>
      <c r="F39" s="57"/>
      <c r="G39" s="187"/>
      <c r="H39" s="193"/>
      <c r="I39" s="187"/>
      <c r="J39" s="194"/>
    </row>
    <row r="40" spans="2:10" ht="13.5" thickBot="1">
      <c r="B40" s="181" t="s">
        <v>35</v>
      </c>
      <c r="C40" s="182" t="s">
        <v>36</v>
      </c>
      <c r="D40" s="243">
        <v>-786.46</v>
      </c>
      <c r="E40" s="244">
        <v>7025.55</v>
      </c>
      <c r="G40" s="187"/>
      <c r="H40" s="189"/>
    </row>
    <row r="41" spans="2:10" ht="13.5" thickBot="1">
      <c r="B41" s="183" t="s">
        <v>37</v>
      </c>
      <c r="C41" s="184" t="s">
        <v>38</v>
      </c>
      <c r="D41" s="245">
        <v>41758.239999999998</v>
      </c>
      <c r="E41" s="246">
        <f>SUM(E26,E27,E40)</f>
        <v>67294.11</v>
      </c>
      <c r="F41" s="59"/>
      <c r="G41" s="187"/>
    </row>
    <row r="42" spans="2:10">
      <c r="B42" s="185"/>
      <c r="C42" s="185"/>
      <c r="D42" s="247"/>
      <c r="E42" s="247"/>
      <c r="F42" s="59"/>
      <c r="G42" s="187"/>
    </row>
    <row r="43" spans="2:10" ht="13.5">
      <c r="B43" s="429" t="s">
        <v>60</v>
      </c>
      <c r="C43" s="421"/>
      <c r="D43" s="421"/>
      <c r="E43" s="421"/>
      <c r="G43" s="187"/>
    </row>
    <row r="44" spans="2:10" ht="14.25" thickBot="1">
      <c r="B44" s="430" t="s">
        <v>117</v>
      </c>
      <c r="C44" s="422"/>
      <c r="D44" s="422"/>
      <c r="E44" s="422"/>
      <c r="G44" s="187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144" t="s">
        <v>4</v>
      </c>
      <c r="C47" s="128" t="s">
        <v>40</v>
      </c>
      <c r="D47" s="250">
        <v>222.04400000000001</v>
      </c>
      <c r="E47" s="251">
        <v>201.87899999999999</v>
      </c>
      <c r="G47" s="187"/>
      <c r="H47" s="196"/>
    </row>
    <row r="48" spans="2:10">
      <c r="B48" s="145" t="s">
        <v>6</v>
      </c>
      <c r="C48" s="142" t="s">
        <v>41</v>
      </c>
      <c r="D48" s="250">
        <v>206.59100000000001</v>
      </c>
      <c r="E48" s="252">
        <v>252.18899999999999</v>
      </c>
      <c r="G48" s="195"/>
    </row>
    <row r="49" spans="2:5">
      <c r="B49" s="146" t="s">
        <v>23</v>
      </c>
      <c r="C49" s="147" t="s">
        <v>109</v>
      </c>
      <c r="D49" s="253"/>
      <c r="E49" s="254"/>
    </row>
    <row r="50" spans="2:5">
      <c r="B50" s="144" t="s">
        <v>4</v>
      </c>
      <c r="C50" s="128" t="s">
        <v>40</v>
      </c>
      <c r="D50" s="250">
        <v>205.58</v>
      </c>
      <c r="E50" s="255">
        <v>234.88</v>
      </c>
    </row>
    <row r="51" spans="2:5">
      <c r="B51" s="144" t="s">
        <v>6</v>
      </c>
      <c r="C51" s="128" t="s">
        <v>110</v>
      </c>
      <c r="D51" s="250">
        <v>175.9</v>
      </c>
      <c r="E51" s="255">
        <v>221.63</v>
      </c>
    </row>
    <row r="52" spans="2:5">
      <c r="B52" s="144" t="s">
        <v>8</v>
      </c>
      <c r="C52" s="128" t="s">
        <v>111</v>
      </c>
      <c r="D52" s="250">
        <v>212.27</v>
      </c>
      <c r="E52" s="255">
        <v>267.18</v>
      </c>
    </row>
    <row r="53" spans="2:5" ht="13.5" thickBot="1">
      <c r="B53" s="148" t="s">
        <v>9</v>
      </c>
      <c r="C53" s="149" t="s">
        <v>41</v>
      </c>
      <c r="D53" s="256">
        <v>202.13</v>
      </c>
      <c r="E53" s="257">
        <v>266.83999999999997</v>
      </c>
    </row>
    <row r="54" spans="2:5">
      <c r="B54" s="150"/>
      <c r="C54" s="151"/>
      <c r="D54" s="258"/>
      <c r="E54" s="258"/>
    </row>
    <row r="55" spans="2:5" ht="13.5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23.25" thickBot="1">
      <c r="B57" s="412" t="s">
        <v>42</v>
      </c>
      <c r="C57" s="413"/>
      <c r="D57" s="290" t="s">
        <v>118</v>
      </c>
      <c r="E57" s="291" t="s">
        <v>113</v>
      </c>
    </row>
    <row r="58" spans="2:5">
      <c r="B58" s="152" t="s">
        <v>18</v>
      </c>
      <c r="C58" s="153" t="s">
        <v>43</v>
      </c>
      <c r="D58" s="261">
        <f>D64</f>
        <v>67294.11</v>
      </c>
      <c r="E58" s="262">
        <f>D58/E21</f>
        <v>1</v>
      </c>
    </row>
    <row r="59" spans="2:5" ht="25.5">
      <c r="B59" s="349" t="s">
        <v>4</v>
      </c>
      <c r="C59" s="155" t="s">
        <v>44</v>
      </c>
      <c r="D59" s="263">
        <v>0</v>
      </c>
      <c r="E59" s="264">
        <v>0</v>
      </c>
    </row>
    <row r="60" spans="2:5" ht="25.5">
      <c r="B60" s="350" t="s">
        <v>6</v>
      </c>
      <c r="C60" s="157" t="s">
        <v>45</v>
      </c>
      <c r="D60" s="265">
        <v>0</v>
      </c>
      <c r="E60" s="266">
        <v>0</v>
      </c>
    </row>
    <row r="61" spans="2:5">
      <c r="B61" s="350" t="s">
        <v>8</v>
      </c>
      <c r="C61" s="157" t="s">
        <v>46</v>
      </c>
      <c r="D61" s="265">
        <v>0</v>
      </c>
      <c r="E61" s="266">
        <v>0</v>
      </c>
    </row>
    <row r="62" spans="2:5">
      <c r="B62" s="350" t="s">
        <v>9</v>
      </c>
      <c r="C62" s="157" t="s">
        <v>47</v>
      </c>
      <c r="D62" s="265">
        <v>0</v>
      </c>
      <c r="E62" s="266">
        <v>0</v>
      </c>
    </row>
    <row r="63" spans="2:5">
      <c r="B63" s="350" t="s">
        <v>29</v>
      </c>
      <c r="C63" s="157" t="s">
        <v>48</v>
      </c>
      <c r="D63" s="265">
        <v>0</v>
      </c>
      <c r="E63" s="266">
        <v>0</v>
      </c>
    </row>
    <row r="64" spans="2:5">
      <c r="B64" s="349" t="s">
        <v>31</v>
      </c>
      <c r="C64" s="155" t="s">
        <v>49</v>
      </c>
      <c r="D64" s="263">
        <f>E21</f>
        <v>67294.11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v>0</v>
      </c>
      <c r="E73" s="275">
        <v>0</v>
      </c>
    </row>
    <row r="74" spans="2:5">
      <c r="B74" s="352" t="s">
        <v>64</v>
      </c>
      <c r="C74" s="134" t="s">
        <v>66</v>
      </c>
      <c r="D74" s="270">
        <f>D58</f>
        <v>67294.11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f>D74</f>
        <v>67294.11</v>
      </c>
      <c r="E75" s="266">
        <f>E74</f>
        <v>1</v>
      </c>
    </row>
    <row r="76" spans="2:5">
      <c r="B76" s="350" t="s">
        <v>6</v>
      </c>
      <c r="C76" s="157" t="s">
        <v>115</v>
      </c>
      <c r="D76" s="265">
        <v>0</v>
      </c>
      <c r="E76" s="266">
        <v>0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1" type="noConversion"/>
  <pageMargins left="0.56000000000000005" right="0.75" top="0.53" bottom="0.55000000000000004" header="0.5" footer="0.5"/>
  <pageSetup paperSize="9" scale="70" orientation="portrait" r:id="rId1"/>
  <headerFooter alignWithMargins="0">
    <oddHeader>&amp;C&amp;"Calibri"&amp;10&amp;K000000Confidential&amp;1#</oddHeader>
  </headerFooter>
  <customProperties>
    <customPr name="_pios_id" r:id="rId2"/>
  </customPropertie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Arkusz84"/>
  <dimension ref="A1:L81"/>
  <sheetViews>
    <sheetView zoomScale="86" zoomScaleNormal="86" workbookViewId="0">
      <selection activeCell="E26" sqref="E26"/>
    </sheetView>
  </sheetViews>
  <sheetFormatPr defaultRowHeight="12.75"/>
  <cols>
    <col min="1" max="1" width="9.140625" style="18"/>
    <col min="2" max="2" width="4.5703125" bestFit="1" customWidth="1"/>
    <col min="3" max="3" width="77.7109375" customWidth="1"/>
    <col min="4" max="4" width="17.7109375" style="96" bestFit="1" customWidth="1"/>
    <col min="5" max="5" width="16.425781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8.5703125" style="186" bestFit="1" customWidth="1"/>
    <col min="11" max="11" width="7.1406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</row>
    <row r="4" spans="2:12" ht="15">
      <c r="B4" s="216"/>
      <c r="C4" s="216"/>
      <c r="D4" s="216"/>
      <c r="E4" s="216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77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  <c r="G10" s="187"/>
    </row>
    <row r="11" spans="2:12">
      <c r="B11" s="344" t="s">
        <v>3</v>
      </c>
      <c r="C11" s="331" t="s">
        <v>105</v>
      </c>
      <c r="D11" s="280">
        <v>21100813.879999999</v>
      </c>
      <c r="E11" s="221">
        <f>SUM(E12:E16)</f>
        <v>0</v>
      </c>
    </row>
    <row r="12" spans="2:12">
      <c r="B12" s="345" t="s">
        <v>4</v>
      </c>
      <c r="C12" s="128" t="s">
        <v>5</v>
      </c>
      <c r="D12" s="281">
        <v>21100813.879999999</v>
      </c>
      <c r="E12" s="282">
        <v>0</v>
      </c>
    </row>
    <row r="13" spans="2:12">
      <c r="B13" s="345" t="s">
        <v>6</v>
      </c>
      <c r="C13" s="332" t="s">
        <v>7</v>
      </c>
      <c r="D13" s="281">
        <v>0</v>
      </c>
      <c r="E13" s="333">
        <v>0</v>
      </c>
    </row>
    <row r="14" spans="2:12">
      <c r="B14" s="345" t="s">
        <v>8</v>
      </c>
      <c r="C14" s="332" t="s">
        <v>10</v>
      </c>
      <c r="D14" s="281">
        <v>0</v>
      </c>
      <c r="E14" s="333">
        <v>0</v>
      </c>
      <c r="G14" s="188"/>
    </row>
    <row r="15" spans="2:12">
      <c r="B15" s="345" t="s">
        <v>102</v>
      </c>
      <c r="C15" s="332" t="s">
        <v>11</v>
      </c>
      <c r="D15" s="281">
        <v>0</v>
      </c>
      <c r="E15" s="333">
        <v>0</v>
      </c>
    </row>
    <row r="16" spans="2:12">
      <c r="B16" s="346" t="s">
        <v>103</v>
      </c>
      <c r="C16" s="334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45" t="s">
        <v>4</v>
      </c>
      <c r="C18" s="128" t="s">
        <v>11</v>
      </c>
      <c r="D18" s="283">
        <v>0</v>
      </c>
      <c r="E18" s="333">
        <v>0</v>
      </c>
    </row>
    <row r="19" spans="2:11">
      <c r="B19" s="345" t="s">
        <v>6</v>
      </c>
      <c r="C19" s="332" t="s">
        <v>104</v>
      </c>
      <c r="D19" s="281">
        <v>0</v>
      </c>
      <c r="E19" s="333">
        <v>0</v>
      </c>
    </row>
    <row r="20" spans="2:11" ht="13.5" thickBot="1">
      <c r="B20" s="347" t="s">
        <v>8</v>
      </c>
      <c r="C20" s="336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21100813.879999999</v>
      </c>
      <c r="E21" s="246">
        <f>E11-E17</f>
        <v>0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>
      <c r="B23" s="429" t="s">
        <v>100</v>
      </c>
      <c r="C23" s="419"/>
      <c r="D23" s="419"/>
      <c r="E23" s="419"/>
      <c r="G23" s="187"/>
    </row>
    <row r="24" spans="2:11" ht="14.25" thickBot="1">
      <c r="B24" s="430" t="s">
        <v>101</v>
      </c>
      <c r="C24" s="420"/>
      <c r="D24" s="420"/>
      <c r="E24" s="420"/>
    </row>
    <row r="25" spans="2:11" ht="13.5" thickBot="1">
      <c r="B25" s="168"/>
      <c r="C25" s="178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179" t="s">
        <v>15</v>
      </c>
      <c r="C26" s="180" t="s">
        <v>16</v>
      </c>
      <c r="D26" s="234">
        <v>22060320.82</v>
      </c>
      <c r="E26" s="235">
        <v>22959106.109999999</v>
      </c>
      <c r="G26" s="194"/>
      <c r="H26" s="189"/>
    </row>
    <row r="27" spans="2:11">
      <c r="B27" s="131" t="s">
        <v>17</v>
      </c>
      <c r="C27" s="132" t="s">
        <v>107</v>
      </c>
      <c r="D27" s="236">
        <v>-426561.54000000004</v>
      </c>
      <c r="E27" s="237">
        <v>-23259567.149999999</v>
      </c>
      <c r="F27" s="57"/>
      <c r="G27" s="194"/>
      <c r="H27" s="193"/>
      <c r="I27" s="187"/>
      <c r="J27" s="194"/>
    </row>
    <row r="28" spans="2:11">
      <c r="B28" s="131" t="s">
        <v>18</v>
      </c>
      <c r="C28" s="132" t="s">
        <v>19</v>
      </c>
      <c r="D28" s="236">
        <v>498360.54</v>
      </c>
      <c r="E28" s="238">
        <v>232799.89</v>
      </c>
      <c r="F28" s="57"/>
      <c r="G28" s="187"/>
      <c r="H28"/>
      <c r="I28" s="187"/>
      <c r="J28" s="194"/>
    </row>
    <row r="29" spans="2:11">
      <c r="B29" s="140" t="s">
        <v>4</v>
      </c>
      <c r="C29" s="128" t="s">
        <v>20</v>
      </c>
      <c r="D29" s="239">
        <v>498357.81</v>
      </c>
      <c r="E29" s="240">
        <v>232682.39</v>
      </c>
      <c r="F29" s="57"/>
      <c r="G29" s="187"/>
      <c r="H29"/>
      <c r="I29" s="187"/>
      <c r="J29" s="194"/>
    </row>
    <row r="30" spans="2:11">
      <c r="B30" s="140" t="s">
        <v>6</v>
      </c>
      <c r="C30" s="128" t="s">
        <v>21</v>
      </c>
      <c r="D30" s="239">
        <v>0</v>
      </c>
      <c r="E30" s="240">
        <v>0</v>
      </c>
      <c r="F30" s="57"/>
      <c r="G30" s="187"/>
      <c r="H30" s="193"/>
      <c r="I30" s="187"/>
      <c r="J30" s="194"/>
    </row>
    <row r="31" spans="2:11">
      <c r="B31" s="140" t="s">
        <v>8</v>
      </c>
      <c r="C31" s="128" t="s">
        <v>22</v>
      </c>
      <c r="D31" s="239">
        <v>2.7299999999999978</v>
      </c>
      <c r="E31" s="240">
        <v>117.5</v>
      </c>
      <c r="F31" s="57"/>
      <c r="G31" s="187"/>
      <c r="H31" s="193"/>
      <c r="I31" s="187"/>
      <c r="J31" s="194"/>
    </row>
    <row r="32" spans="2:11">
      <c r="B32" s="133" t="s">
        <v>23</v>
      </c>
      <c r="C32" s="134" t="s">
        <v>24</v>
      </c>
      <c r="D32" s="236">
        <v>924922.08</v>
      </c>
      <c r="E32" s="238">
        <v>23492367.039999999</v>
      </c>
      <c r="F32" s="57"/>
      <c r="G32" s="194"/>
      <c r="H32" s="193"/>
      <c r="I32" s="187"/>
      <c r="J32" s="194"/>
    </row>
    <row r="33" spans="2:10">
      <c r="B33" s="140" t="s">
        <v>4</v>
      </c>
      <c r="C33" s="128" t="s">
        <v>25</v>
      </c>
      <c r="D33" s="239">
        <v>924922.08</v>
      </c>
      <c r="E33" s="240">
        <v>968272.04</v>
      </c>
      <c r="F33" s="57"/>
      <c r="G33" s="187"/>
      <c r="H33" s="193"/>
      <c r="I33" s="187"/>
      <c r="J33" s="194"/>
    </row>
    <row r="34" spans="2:10">
      <c r="B34" s="140" t="s">
        <v>6</v>
      </c>
      <c r="C34" s="128" t="s">
        <v>26</v>
      </c>
      <c r="D34" s="239">
        <v>0</v>
      </c>
      <c r="E34" s="240">
        <v>22524095</v>
      </c>
      <c r="F34" s="57"/>
      <c r="G34" s="187"/>
      <c r="H34" s="193"/>
      <c r="I34" s="187"/>
      <c r="J34" s="194"/>
    </row>
    <row r="35" spans="2:10">
      <c r="B35" s="140" t="s">
        <v>8</v>
      </c>
      <c r="C35" s="128" t="s">
        <v>27</v>
      </c>
      <c r="D35" s="239">
        <v>0</v>
      </c>
      <c r="E35" s="240">
        <v>0</v>
      </c>
      <c r="F35" s="57"/>
      <c r="G35" s="187"/>
      <c r="H35" s="193"/>
      <c r="I35" s="187"/>
      <c r="J35" s="194"/>
    </row>
    <row r="36" spans="2:10">
      <c r="B36" s="140" t="s">
        <v>9</v>
      </c>
      <c r="C36" s="128" t="s">
        <v>28</v>
      </c>
      <c r="D36" s="239">
        <v>0</v>
      </c>
      <c r="E36" s="240">
        <v>0</v>
      </c>
      <c r="F36" s="57"/>
      <c r="G36" s="187"/>
      <c r="H36" s="193"/>
      <c r="I36" s="187"/>
      <c r="J36" s="194"/>
    </row>
    <row r="37" spans="2:10" ht="25.5">
      <c r="B37" s="140" t="s">
        <v>29</v>
      </c>
      <c r="C37" s="128" t="s">
        <v>30</v>
      </c>
      <c r="D37" s="239">
        <v>0</v>
      </c>
      <c r="E37" s="240">
        <v>0</v>
      </c>
      <c r="F37" s="57"/>
      <c r="G37" s="187"/>
      <c r="H37" s="193"/>
      <c r="I37" s="187"/>
      <c r="J37" s="194"/>
    </row>
    <row r="38" spans="2:10">
      <c r="B38" s="140" t="s">
        <v>31</v>
      </c>
      <c r="C38" s="128" t="s">
        <v>32</v>
      </c>
      <c r="D38" s="239">
        <v>0</v>
      </c>
      <c r="E38" s="240">
        <v>0</v>
      </c>
      <c r="F38" s="57"/>
      <c r="G38" s="187"/>
      <c r="H38" s="193"/>
      <c r="I38" s="187"/>
      <c r="J38" s="194"/>
    </row>
    <row r="39" spans="2:10">
      <c r="B39" s="141" t="s">
        <v>33</v>
      </c>
      <c r="C39" s="142" t="s">
        <v>34</v>
      </c>
      <c r="D39" s="241">
        <v>0</v>
      </c>
      <c r="E39" s="242">
        <v>0</v>
      </c>
      <c r="F39" s="57"/>
      <c r="G39" s="187"/>
      <c r="H39" s="193"/>
      <c r="I39" s="187"/>
      <c r="J39" s="194"/>
    </row>
    <row r="40" spans="2:10" ht="13.5" thickBot="1">
      <c r="B40" s="181" t="s">
        <v>35</v>
      </c>
      <c r="C40" s="182" t="s">
        <v>36</v>
      </c>
      <c r="D40" s="243">
        <v>-532945.4</v>
      </c>
      <c r="E40" s="244">
        <v>300461.03999999998</v>
      </c>
      <c r="G40" s="194"/>
    </row>
    <row r="41" spans="2:10" ht="13.5" thickBot="1">
      <c r="B41" s="183" t="s">
        <v>37</v>
      </c>
      <c r="C41" s="184" t="s">
        <v>38</v>
      </c>
      <c r="D41" s="245">
        <v>21100813.880000003</v>
      </c>
      <c r="E41" s="246">
        <f>SUM(E26,E27,E40)</f>
        <v>8.7311491370201111E-10</v>
      </c>
      <c r="F41" s="59"/>
      <c r="G41" s="194"/>
    </row>
    <row r="42" spans="2:10">
      <c r="B42" s="185"/>
      <c r="C42" s="185"/>
      <c r="D42" s="247"/>
      <c r="E42" s="247"/>
      <c r="F42" s="59"/>
      <c r="G42" s="188"/>
    </row>
    <row r="43" spans="2:10" ht="13.5">
      <c r="B43" s="429" t="s">
        <v>60</v>
      </c>
      <c r="C43" s="409"/>
      <c r="D43" s="409"/>
      <c r="E43" s="409"/>
      <c r="G43" s="187"/>
    </row>
    <row r="44" spans="2:10" ht="14.25" thickBot="1">
      <c r="B44" s="430" t="s">
        <v>117</v>
      </c>
      <c r="C44" s="411"/>
      <c r="D44" s="411"/>
      <c r="E44" s="411"/>
      <c r="G44" s="187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350" t="s">
        <v>4</v>
      </c>
      <c r="C47" s="157" t="s">
        <v>40</v>
      </c>
      <c r="D47" s="250">
        <v>789023.95734800003</v>
      </c>
      <c r="E47" s="251">
        <v>772157.72377699998</v>
      </c>
      <c r="G47" s="187"/>
      <c r="H47" s="196"/>
    </row>
    <row r="48" spans="2:10">
      <c r="B48" s="349" t="s">
        <v>6</v>
      </c>
      <c r="C48" s="155" t="s">
        <v>41</v>
      </c>
      <c r="D48" s="250">
        <v>773541.28475700004</v>
      </c>
      <c r="E48" s="252">
        <v>0</v>
      </c>
      <c r="G48" s="195"/>
    </row>
    <row r="49" spans="2:5">
      <c r="B49" s="146" t="s">
        <v>23</v>
      </c>
      <c r="C49" s="147" t="s">
        <v>109</v>
      </c>
      <c r="D49" s="253"/>
      <c r="E49" s="254"/>
    </row>
    <row r="50" spans="2:5">
      <c r="B50" s="350" t="s">
        <v>4</v>
      </c>
      <c r="C50" s="157" t="s">
        <v>40</v>
      </c>
      <c r="D50" s="250">
        <v>27.959</v>
      </c>
      <c r="E50" s="255">
        <v>29.733699999999999</v>
      </c>
    </row>
    <row r="51" spans="2:5">
      <c r="B51" s="350" t="s">
        <v>6</v>
      </c>
      <c r="C51" s="157" t="s">
        <v>110</v>
      </c>
      <c r="D51" s="250">
        <v>27.0534</v>
      </c>
      <c r="E51" s="255">
        <v>29.628</v>
      </c>
    </row>
    <row r="52" spans="2:5">
      <c r="B52" s="350" t="s">
        <v>8</v>
      </c>
      <c r="C52" s="157" t="s">
        <v>111</v>
      </c>
      <c r="D52" s="250">
        <v>28.891000000000002</v>
      </c>
      <c r="E52" s="255">
        <v>30.896500000000003</v>
      </c>
    </row>
    <row r="53" spans="2:5" ht="13.5" thickBot="1">
      <c r="B53" s="355" t="s">
        <v>9</v>
      </c>
      <c r="C53" s="165" t="s">
        <v>41</v>
      </c>
      <c r="D53" s="256">
        <v>27.278199999999998</v>
      </c>
      <c r="E53" s="257">
        <v>0</v>
      </c>
    </row>
    <row r="54" spans="2:5">
      <c r="B54" s="150"/>
      <c r="C54" s="151"/>
      <c r="D54" s="258"/>
      <c r="E54" s="258"/>
    </row>
    <row r="55" spans="2:5" ht="13.5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34.5" thickBot="1">
      <c r="B57" s="412" t="s">
        <v>42</v>
      </c>
      <c r="C57" s="413"/>
      <c r="D57" s="290" t="s">
        <v>118</v>
      </c>
      <c r="E57" s="291" t="s">
        <v>113</v>
      </c>
    </row>
    <row r="58" spans="2:5">
      <c r="B58" s="152" t="s">
        <v>18</v>
      </c>
      <c r="C58" s="153" t="s">
        <v>43</v>
      </c>
      <c r="D58" s="261">
        <f>D70</f>
        <v>0</v>
      </c>
      <c r="E58" s="262">
        <v>0</v>
      </c>
    </row>
    <row r="59" spans="2:5" ht="25.5">
      <c r="B59" s="349" t="s">
        <v>4</v>
      </c>
      <c r="C59" s="155" t="s">
        <v>44</v>
      </c>
      <c r="D59" s="263">
        <v>0</v>
      </c>
      <c r="E59" s="264">
        <v>0</v>
      </c>
    </row>
    <row r="60" spans="2:5" ht="25.5">
      <c r="B60" s="350" t="s">
        <v>6</v>
      </c>
      <c r="C60" s="157" t="s">
        <v>45</v>
      </c>
      <c r="D60" s="265">
        <v>0</v>
      </c>
      <c r="E60" s="266">
        <v>0</v>
      </c>
    </row>
    <row r="61" spans="2:5">
      <c r="B61" s="350" t="s">
        <v>8</v>
      </c>
      <c r="C61" s="157" t="s">
        <v>46</v>
      </c>
      <c r="D61" s="265">
        <v>0</v>
      </c>
      <c r="E61" s="266">
        <v>0</v>
      </c>
    </row>
    <row r="62" spans="2:5">
      <c r="B62" s="350" t="s">
        <v>9</v>
      </c>
      <c r="C62" s="157" t="s">
        <v>47</v>
      </c>
      <c r="D62" s="265">
        <v>0</v>
      </c>
      <c r="E62" s="266">
        <v>0</v>
      </c>
    </row>
    <row r="63" spans="2:5">
      <c r="B63" s="350" t="s">
        <v>29</v>
      </c>
      <c r="C63" s="157" t="s">
        <v>48</v>
      </c>
      <c r="D63" s="265">
        <v>0</v>
      </c>
      <c r="E63" s="266">
        <v>0</v>
      </c>
    </row>
    <row r="64" spans="2:5">
      <c r="B64" s="349" t="s">
        <v>31</v>
      </c>
      <c r="C64" s="155" t="s">
        <v>49</v>
      </c>
      <c r="D64" s="263">
        <v>0</v>
      </c>
      <c r="E64" s="264">
        <v>0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f>E12</f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f>E13</f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v>0</v>
      </c>
      <c r="E73" s="275">
        <v>0</v>
      </c>
    </row>
    <row r="74" spans="2:5">
      <c r="B74" s="352" t="s">
        <v>64</v>
      </c>
      <c r="C74" s="134" t="s">
        <v>66</v>
      </c>
      <c r="D74" s="270">
        <f>D58+D71</f>
        <v>0</v>
      </c>
      <c r="E74" s="271">
        <v>0</v>
      </c>
    </row>
    <row r="75" spans="2:5">
      <c r="B75" s="350" t="s">
        <v>4</v>
      </c>
      <c r="C75" s="157" t="s">
        <v>67</v>
      </c>
      <c r="D75" s="265">
        <v>0</v>
      </c>
      <c r="E75" s="266">
        <v>0</v>
      </c>
    </row>
    <row r="76" spans="2:5">
      <c r="B76" s="350" t="s">
        <v>6</v>
      </c>
      <c r="C76" s="157" t="s">
        <v>115</v>
      </c>
      <c r="D76" s="265">
        <f>D74</f>
        <v>0</v>
      </c>
      <c r="E76" s="266">
        <f>E74</f>
        <v>0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1" type="noConversion"/>
  <pageMargins left="0.59" right="0.75" top="0.61" bottom="0.51" header="0.5" footer="0.5"/>
  <pageSetup paperSize="9" scale="70" orientation="portrait" r:id="rId1"/>
  <headerFooter alignWithMargins="0">
    <oddHeader>&amp;C&amp;"Calibri"&amp;10&amp;K000000Confidential&amp;1#</oddHeader>
  </headerFooter>
  <customProperties>
    <customPr name="_pios_id" r:id="rId2"/>
  </customPropertie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Arkusz85"/>
  <dimension ref="A1:L81"/>
  <sheetViews>
    <sheetView zoomScale="86" zoomScaleNormal="86" workbookViewId="0">
      <selection activeCell="E26" sqref="E26"/>
    </sheetView>
  </sheetViews>
  <sheetFormatPr defaultRowHeight="12.75"/>
  <cols>
    <col min="1" max="1" width="9.140625" style="18"/>
    <col min="2" max="2" width="4.42578125" bestFit="1" customWidth="1"/>
    <col min="3" max="3" width="77.7109375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9.140625" style="186" bestFit="1" customWidth="1"/>
    <col min="11" max="11" width="7.425781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</row>
    <row r="4" spans="2:12" ht="15">
      <c r="B4" s="216"/>
      <c r="C4" s="216"/>
      <c r="D4" s="216"/>
      <c r="E4" s="216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78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  <c r="G10" s="187"/>
    </row>
    <row r="11" spans="2:12">
      <c r="B11" s="344" t="s">
        <v>3</v>
      </c>
      <c r="C11" s="331" t="s">
        <v>105</v>
      </c>
      <c r="D11" s="280">
        <v>14941291.310000001</v>
      </c>
      <c r="E11" s="221">
        <f>SUM(E12:E16)</f>
        <v>0</v>
      </c>
    </row>
    <row r="12" spans="2:12">
      <c r="B12" s="345" t="s">
        <v>4</v>
      </c>
      <c r="C12" s="128" t="s">
        <v>5</v>
      </c>
      <c r="D12" s="281">
        <v>14941291.310000001</v>
      </c>
      <c r="E12" s="282">
        <v>0</v>
      </c>
    </row>
    <row r="13" spans="2:12">
      <c r="B13" s="345" t="s">
        <v>6</v>
      </c>
      <c r="C13" s="332" t="s">
        <v>7</v>
      </c>
      <c r="D13" s="281">
        <v>0</v>
      </c>
      <c r="E13" s="333">
        <v>0</v>
      </c>
    </row>
    <row r="14" spans="2:12">
      <c r="B14" s="345" t="s">
        <v>8</v>
      </c>
      <c r="C14" s="332" t="s">
        <v>10</v>
      </c>
      <c r="D14" s="281">
        <v>0</v>
      </c>
      <c r="E14" s="333">
        <v>0</v>
      </c>
      <c r="G14" s="188"/>
    </row>
    <row r="15" spans="2:12">
      <c r="B15" s="345" t="s">
        <v>102</v>
      </c>
      <c r="C15" s="332" t="s">
        <v>11</v>
      </c>
      <c r="D15" s="281">
        <v>0</v>
      </c>
      <c r="E15" s="333">
        <v>0</v>
      </c>
    </row>
    <row r="16" spans="2:12">
      <c r="B16" s="346" t="s">
        <v>103</v>
      </c>
      <c r="C16" s="334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45" t="s">
        <v>4</v>
      </c>
      <c r="C18" s="128" t="s">
        <v>11</v>
      </c>
      <c r="D18" s="283">
        <v>0</v>
      </c>
      <c r="E18" s="333">
        <v>0</v>
      </c>
    </row>
    <row r="19" spans="2:11">
      <c r="B19" s="345" t="s">
        <v>6</v>
      </c>
      <c r="C19" s="332" t="s">
        <v>104</v>
      </c>
      <c r="D19" s="281">
        <v>0</v>
      </c>
      <c r="E19" s="333">
        <v>0</v>
      </c>
    </row>
    <row r="20" spans="2:11" ht="13.5" thickBot="1">
      <c r="B20" s="347" t="s">
        <v>8</v>
      </c>
      <c r="C20" s="336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14941291.310000001</v>
      </c>
      <c r="E21" s="246">
        <f>E11-E17</f>
        <v>0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>
      <c r="B23" s="429" t="s">
        <v>100</v>
      </c>
      <c r="C23" s="419"/>
      <c r="D23" s="419"/>
      <c r="E23" s="419"/>
      <c r="G23" s="187"/>
    </row>
    <row r="24" spans="2:11" ht="14.25" thickBot="1">
      <c r="B24" s="430" t="s">
        <v>101</v>
      </c>
      <c r="C24" s="420"/>
      <c r="D24" s="420"/>
      <c r="E24" s="420"/>
    </row>
    <row r="25" spans="2:11" ht="13.5" thickBot="1">
      <c r="B25" s="168"/>
      <c r="C25" s="178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179" t="s">
        <v>15</v>
      </c>
      <c r="C26" s="180" t="s">
        <v>16</v>
      </c>
      <c r="D26" s="234">
        <v>15909302.26</v>
      </c>
      <c r="E26" s="235">
        <v>16234712.289999999</v>
      </c>
      <c r="G26" s="194"/>
    </row>
    <row r="27" spans="2:11">
      <c r="B27" s="131" t="s">
        <v>17</v>
      </c>
      <c r="C27" s="132" t="s">
        <v>107</v>
      </c>
      <c r="D27" s="236">
        <v>-595963.49</v>
      </c>
      <c r="E27" s="237">
        <v>-16789335.57</v>
      </c>
      <c r="F27" s="57"/>
      <c r="G27" s="194"/>
      <c r="H27" s="193"/>
      <c r="I27" s="187"/>
      <c r="J27" s="194"/>
    </row>
    <row r="28" spans="2:11">
      <c r="B28" s="131" t="s">
        <v>18</v>
      </c>
      <c r="C28" s="132" t="s">
        <v>19</v>
      </c>
      <c r="D28" s="236">
        <v>357749.21</v>
      </c>
      <c r="E28" s="238">
        <v>222199.39</v>
      </c>
      <c r="F28" s="57"/>
      <c r="G28" s="187"/>
      <c r="H28" s="193"/>
      <c r="I28" s="187"/>
      <c r="J28" s="194"/>
    </row>
    <row r="29" spans="2:11">
      <c r="B29" s="140" t="s">
        <v>4</v>
      </c>
      <c r="C29" s="128" t="s">
        <v>20</v>
      </c>
      <c r="D29" s="239">
        <v>357749.21</v>
      </c>
      <c r="E29" s="240">
        <v>222199.39</v>
      </c>
      <c r="F29" s="57"/>
      <c r="G29" s="187"/>
      <c r="H29" s="193"/>
      <c r="I29" s="187"/>
      <c r="J29" s="194"/>
    </row>
    <row r="30" spans="2:11">
      <c r="B30" s="140" t="s">
        <v>6</v>
      </c>
      <c r="C30" s="128" t="s">
        <v>21</v>
      </c>
      <c r="D30" s="239">
        <v>0</v>
      </c>
      <c r="E30" s="240">
        <v>0</v>
      </c>
      <c r="F30" s="57"/>
      <c r="G30" s="187"/>
      <c r="H30" s="193"/>
      <c r="I30" s="187"/>
      <c r="J30" s="194"/>
    </row>
    <row r="31" spans="2:11">
      <c r="B31" s="140" t="s">
        <v>8</v>
      </c>
      <c r="C31" s="128" t="s">
        <v>22</v>
      </c>
      <c r="D31" s="239">
        <v>0</v>
      </c>
      <c r="E31" s="240">
        <v>0</v>
      </c>
      <c r="F31" s="57"/>
      <c r="G31" s="187"/>
      <c r="H31" s="193"/>
      <c r="I31" s="187"/>
      <c r="J31" s="194"/>
    </row>
    <row r="32" spans="2:11">
      <c r="B32" s="133" t="s">
        <v>23</v>
      </c>
      <c r="C32" s="134" t="s">
        <v>24</v>
      </c>
      <c r="D32" s="236">
        <v>953712.7</v>
      </c>
      <c r="E32" s="238">
        <v>17011534.960000001</v>
      </c>
      <c r="F32" s="57"/>
      <c r="G32" s="194"/>
      <c r="H32" s="193"/>
      <c r="I32" s="187"/>
      <c r="J32" s="194"/>
    </row>
    <row r="33" spans="2:10">
      <c r="B33" s="140" t="s">
        <v>4</v>
      </c>
      <c r="C33" s="128" t="s">
        <v>25</v>
      </c>
      <c r="D33" s="239">
        <v>927909.12</v>
      </c>
      <c r="E33" s="240">
        <v>808085.92</v>
      </c>
      <c r="F33" s="57"/>
      <c r="G33" s="187"/>
      <c r="H33" s="193"/>
      <c r="I33" s="187"/>
      <c r="J33" s="194"/>
    </row>
    <row r="34" spans="2:10">
      <c r="B34" s="140" t="s">
        <v>6</v>
      </c>
      <c r="C34" s="128" t="s">
        <v>26</v>
      </c>
      <c r="D34" s="239">
        <v>0</v>
      </c>
      <c r="E34" s="240">
        <v>16202086.689999999</v>
      </c>
      <c r="F34" s="57"/>
      <c r="G34" s="187"/>
      <c r="H34" s="193"/>
      <c r="I34" s="187"/>
      <c r="J34" s="194"/>
    </row>
    <row r="35" spans="2:10">
      <c r="B35" s="140" t="s">
        <v>8</v>
      </c>
      <c r="C35" s="128" t="s">
        <v>27</v>
      </c>
      <c r="D35" s="239">
        <v>0</v>
      </c>
      <c r="E35" s="240">
        <v>0</v>
      </c>
      <c r="F35" s="57"/>
      <c r="G35" s="187"/>
      <c r="H35" s="193"/>
      <c r="I35" s="187"/>
      <c r="J35" s="194"/>
    </row>
    <row r="36" spans="2:10">
      <c r="B36" s="140" t="s">
        <v>9</v>
      </c>
      <c r="C36" s="128" t="s">
        <v>28</v>
      </c>
      <c r="D36" s="239">
        <v>0</v>
      </c>
      <c r="E36" s="240">
        <v>0</v>
      </c>
      <c r="F36" s="57"/>
      <c r="G36" s="187"/>
      <c r="H36" s="193"/>
      <c r="I36" s="187"/>
      <c r="J36" s="194"/>
    </row>
    <row r="37" spans="2:10" ht="25.5">
      <c r="B37" s="140" t="s">
        <v>29</v>
      </c>
      <c r="C37" s="128" t="s">
        <v>30</v>
      </c>
      <c r="D37" s="239">
        <v>0</v>
      </c>
      <c r="E37" s="240">
        <v>0</v>
      </c>
      <c r="F37" s="57"/>
      <c r="G37" s="187"/>
      <c r="H37" s="193"/>
      <c r="I37" s="187"/>
      <c r="J37" s="194"/>
    </row>
    <row r="38" spans="2:10">
      <c r="B38" s="140" t="s">
        <v>31</v>
      </c>
      <c r="C38" s="128" t="s">
        <v>32</v>
      </c>
      <c r="D38" s="239">
        <v>0</v>
      </c>
      <c r="E38" s="240">
        <v>0</v>
      </c>
      <c r="F38" s="57"/>
      <c r="G38" s="187"/>
      <c r="H38" s="193"/>
      <c r="I38" s="187"/>
      <c r="J38" s="194"/>
    </row>
    <row r="39" spans="2:10">
      <c r="B39" s="141" t="s">
        <v>33</v>
      </c>
      <c r="C39" s="142" t="s">
        <v>34</v>
      </c>
      <c r="D39" s="241">
        <v>25803.579999999998</v>
      </c>
      <c r="E39" s="242">
        <v>1362.35</v>
      </c>
      <c r="F39" s="57"/>
      <c r="G39" s="187"/>
      <c r="H39" s="193"/>
      <c r="I39" s="187"/>
      <c r="J39" s="194"/>
    </row>
    <row r="40" spans="2:10" ht="13.5" thickBot="1">
      <c r="B40" s="181" t="s">
        <v>35</v>
      </c>
      <c r="C40" s="182" t="s">
        <v>36</v>
      </c>
      <c r="D40" s="243">
        <v>-372047.46</v>
      </c>
      <c r="E40" s="244">
        <v>554623.28</v>
      </c>
      <c r="G40"/>
      <c r="H40" s="189"/>
    </row>
    <row r="41" spans="2:10" ht="13.5" thickBot="1">
      <c r="B41" s="183" t="s">
        <v>37</v>
      </c>
      <c r="C41" s="184" t="s">
        <v>38</v>
      </c>
      <c r="D41" s="245">
        <v>14941291.309999999</v>
      </c>
      <c r="E41" s="246">
        <v>0</v>
      </c>
      <c r="F41" s="59"/>
      <c r="G41"/>
    </row>
    <row r="42" spans="2:10">
      <c r="B42" s="185"/>
      <c r="C42" s="185"/>
      <c r="D42" s="247"/>
      <c r="E42" s="247"/>
      <c r="F42" s="59"/>
      <c r="G42"/>
    </row>
    <row r="43" spans="2:10" ht="13.5">
      <c r="B43" s="429" t="s">
        <v>60</v>
      </c>
      <c r="C43" s="421"/>
      <c r="D43" s="421"/>
      <c r="E43" s="421"/>
      <c r="G43"/>
    </row>
    <row r="44" spans="2:10" ht="14.25" thickBot="1">
      <c r="B44" s="430" t="s">
        <v>117</v>
      </c>
      <c r="C44" s="422"/>
      <c r="D44" s="422"/>
      <c r="E44" s="422"/>
      <c r="G44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144" t="s">
        <v>4</v>
      </c>
      <c r="C47" s="128" t="s">
        <v>40</v>
      </c>
      <c r="D47" s="250">
        <v>613153.20499999996</v>
      </c>
      <c r="E47" s="251">
        <v>588084.23840000003</v>
      </c>
      <c r="G47" s="187"/>
    </row>
    <row r="48" spans="2:10">
      <c r="B48" s="145" t="s">
        <v>6</v>
      </c>
      <c r="C48" s="142" t="s">
        <v>41</v>
      </c>
      <c r="D48" s="250">
        <v>590203.28707099997</v>
      </c>
      <c r="E48" s="252">
        <v>0</v>
      </c>
      <c r="G48" s="195"/>
    </row>
    <row r="49" spans="2:5">
      <c r="B49" s="146" t="s">
        <v>23</v>
      </c>
      <c r="C49" s="147" t="s">
        <v>109</v>
      </c>
      <c r="D49" s="253"/>
      <c r="E49" s="254"/>
    </row>
    <row r="50" spans="2:5">
      <c r="B50" s="144" t="s">
        <v>4</v>
      </c>
      <c r="C50" s="128" t="s">
        <v>40</v>
      </c>
      <c r="D50" s="250">
        <v>25.9467</v>
      </c>
      <c r="E50" s="255">
        <v>27.606100000000001</v>
      </c>
    </row>
    <row r="51" spans="2:5">
      <c r="B51" s="144" t="s">
        <v>6</v>
      </c>
      <c r="C51" s="128" t="s">
        <v>110</v>
      </c>
      <c r="D51" s="250">
        <v>25.119700000000002</v>
      </c>
      <c r="E51" s="255">
        <v>27.507100000000001</v>
      </c>
    </row>
    <row r="52" spans="2:5">
      <c r="B52" s="144" t="s">
        <v>8</v>
      </c>
      <c r="C52" s="128" t="s">
        <v>111</v>
      </c>
      <c r="D52" s="250">
        <v>26.814</v>
      </c>
      <c r="E52" s="255">
        <v>28.687800000000003</v>
      </c>
    </row>
    <row r="53" spans="2:5" ht="13.5" thickBot="1">
      <c r="B53" s="148" t="s">
        <v>9</v>
      </c>
      <c r="C53" s="149" t="s">
        <v>41</v>
      </c>
      <c r="D53" s="256">
        <v>25.3155</v>
      </c>
      <c r="E53" s="257">
        <v>0</v>
      </c>
    </row>
    <row r="54" spans="2:5">
      <c r="B54" s="150"/>
      <c r="C54" s="151"/>
      <c r="D54" s="258"/>
      <c r="E54" s="258"/>
    </row>
    <row r="55" spans="2:5" ht="13.5" customHeight="1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23.25" thickBot="1">
      <c r="B57" s="412" t="s">
        <v>42</v>
      </c>
      <c r="C57" s="413"/>
      <c r="D57" s="290" t="s">
        <v>118</v>
      </c>
      <c r="E57" s="291" t="s">
        <v>113</v>
      </c>
    </row>
    <row r="58" spans="2:5">
      <c r="B58" s="152" t="s">
        <v>18</v>
      </c>
      <c r="C58" s="153" t="s">
        <v>43</v>
      </c>
      <c r="D58" s="261">
        <f>D70</f>
        <v>0</v>
      </c>
      <c r="E58" s="262">
        <v>0</v>
      </c>
    </row>
    <row r="59" spans="2:5" ht="25.5">
      <c r="B59" s="349" t="s">
        <v>4</v>
      </c>
      <c r="C59" s="155" t="s">
        <v>44</v>
      </c>
      <c r="D59" s="263">
        <v>0</v>
      </c>
      <c r="E59" s="264">
        <v>0</v>
      </c>
    </row>
    <row r="60" spans="2:5" ht="25.5">
      <c r="B60" s="350" t="s">
        <v>6</v>
      </c>
      <c r="C60" s="157" t="s">
        <v>45</v>
      </c>
      <c r="D60" s="265">
        <v>0</v>
      </c>
      <c r="E60" s="266">
        <v>0</v>
      </c>
    </row>
    <row r="61" spans="2:5">
      <c r="B61" s="350" t="s">
        <v>8</v>
      </c>
      <c r="C61" s="157" t="s">
        <v>46</v>
      </c>
      <c r="D61" s="265">
        <v>0</v>
      </c>
      <c r="E61" s="266">
        <v>0</v>
      </c>
    </row>
    <row r="62" spans="2:5">
      <c r="B62" s="350" t="s">
        <v>9</v>
      </c>
      <c r="C62" s="157" t="s">
        <v>47</v>
      </c>
      <c r="D62" s="265">
        <v>0</v>
      </c>
      <c r="E62" s="266">
        <v>0</v>
      </c>
    </row>
    <row r="63" spans="2:5">
      <c r="B63" s="350" t="s">
        <v>29</v>
      </c>
      <c r="C63" s="157" t="s">
        <v>48</v>
      </c>
      <c r="D63" s="265">
        <v>0</v>
      </c>
      <c r="E63" s="266">
        <v>0</v>
      </c>
    </row>
    <row r="64" spans="2:5">
      <c r="B64" s="349" t="s">
        <v>31</v>
      </c>
      <c r="C64" s="155" t="s">
        <v>49</v>
      </c>
      <c r="D64" s="263">
        <v>0</v>
      </c>
      <c r="E64" s="264">
        <v>0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f>E12</f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f>E13</f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v>0</v>
      </c>
      <c r="E73" s="275">
        <v>0</v>
      </c>
    </row>
    <row r="74" spans="2:5">
      <c r="B74" s="352" t="s">
        <v>64</v>
      </c>
      <c r="C74" s="134" t="s">
        <v>66</v>
      </c>
      <c r="D74" s="270">
        <f>D58+D71</f>
        <v>0</v>
      </c>
      <c r="E74" s="271">
        <f>E58+E72-E73</f>
        <v>0</v>
      </c>
    </row>
    <row r="75" spans="2:5">
      <c r="B75" s="350" t="s">
        <v>4</v>
      </c>
      <c r="C75" s="157" t="s">
        <v>67</v>
      </c>
      <c r="D75" s="265">
        <v>0</v>
      </c>
      <c r="E75" s="266">
        <v>0</v>
      </c>
    </row>
    <row r="76" spans="2:5">
      <c r="B76" s="350" t="s">
        <v>6</v>
      </c>
      <c r="C76" s="157" t="s">
        <v>115</v>
      </c>
      <c r="D76" s="265">
        <f>D74</f>
        <v>0</v>
      </c>
      <c r="E76" s="266">
        <f>E74</f>
        <v>0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1" type="noConversion"/>
  <pageMargins left="0.61" right="0.75" top="0.68" bottom="0.65" header="0.5" footer="0.5"/>
  <pageSetup paperSize="9" scale="70" orientation="portrait" r:id="rId1"/>
  <headerFooter alignWithMargins="0">
    <oddHeader>&amp;C&amp;"Calibri"&amp;10&amp;K000000Confidential&amp;1#</oddHeader>
  </headerFooter>
  <customProperties>
    <customPr name="_pios_id" r:id="rId2"/>
  </customPropertie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Arkusz86"/>
  <dimension ref="A1:L81"/>
  <sheetViews>
    <sheetView zoomScale="86" zoomScaleNormal="86" workbookViewId="0">
      <selection activeCell="E26" sqref="E26"/>
    </sheetView>
  </sheetViews>
  <sheetFormatPr defaultRowHeight="12.75"/>
  <cols>
    <col min="1" max="1" width="9.140625" style="18"/>
    <col min="2" max="2" width="4.42578125" bestFit="1" customWidth="1"/>
    <col min="3" max="3" width="77.7109375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9.140625" style="186" bestFit="1" customWidth="1"/>
    <col min="11" max="11" width="7.425781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</row>
    <row r="4" spans="2:12" ht="15">
      <c r="B4" s="216"/>
      <c r="C4" s="216"/>
      <c r="D4" s="216"/>
      <c r="E4" s="216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79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344" t="s">
        <v>3</v>
      </c>
      <c r="C11" s="331" t="s">
        <v>105</v>
      </c>
      <c r="D11" s="280">
        <v>18932360.77</v>
      </c>
      <c r="E11" s="221">
        <f>SUM(E12:E16)</f>
        <v>0</v>
      </c>
    </row>
    <row r="12" spans="2:12">
      <c r="B12" s="345" t="s">
        <v>4</v>
      </c>
      <c r="C12" s="128" t="s">
        <v>5</v>
      </c>
      <c r="D12" s="281">
        <v>18932360.77</v>
      </c>
      <c r="E12" s="282">
        <v>0</v>
      </c>
    </row>
    <row r="13" spans="2:12">
      <c r="B13" s="345" t="s">
        <v>6</v>
      </c>
      <c r="C13" s="332" t="s">
        <v>7</v>
      </c>
      <c r="D13" s="281">
        <v>0</v>
      </c>
      <c r="E13" s="333">
        <v>0</v>
      </c>
    </row>
    <row r="14" spans="2:12">
      <c r="B14" s="345" t="s">
        <v>8</v>
      </c>
      <c r="C14" s="332" t="s">
        <v>10</v>
      </c>
      <c r="D14" s="281">
        <v>0</v>
      </c>
      <c r="E14" s="333">
        <v>0</v>
      </c>
      <c r="G14" s="188"/>
    </row>
    <row r="15" spans="2:12">
      <c r="B15" s="345" t="s">
        <v>102</v>
      </c>
      <c r="C15" s="332" t="s">
        <v>11</v>
      </c>
      <c r="D15" s="281">
        <v>0</v>
      </c>
      <c r="E15" s="333">
        <v>0</v>
      </c>
    </row>
    <row r="16" spans="2:12">
      <c r="B16" s="346" t="s">
        <v>103</v>
      </c>
      <c r="C16" s="334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45" t="s">
        <v>4</v>
      </c>
      <c r="C18" s="128" t="s">
        <v>11</v>
      </c>
      <c r="D18" s="283">
        <v>0</v>
      </c>
      <c r="E18" s="333">
        <v>0</v>
      </c>
    </row>
    <row r="19" spans="2:11">
      <c r="B19" s="345" t="s">
        <v>6</v>
      </c>
      <c r="C19" s="332" t="s">
        <v>104</v>
      </c>
      <c r="D19" s="281">
        <v>0</v>
      </c>
      <c r="E19" s="333">
        <v>0</v>
      </c>
    </row>
    <row r="20" spans="2:11" ht="13.5" thickBot="1">
      <c r="B20" s="347" t="s">
        <v>8</v>
      </c>
      <c r="C20" s="336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18932360.77</v>
      </c>
      <c r="E21" s="246">
        <f>E11-E17</f>
        <v>0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>
      <c r="B23" s="429" t="s">
        <v>100</v>
      </c>
      <c r="C23" s="419"/>
      <c r="D23" s="419"/>
      <c r="E23" s="419"/>
      <c r="G23" s="187"/>
    </row>
    <row r="24" spans="2:11" ht="14.25" thickBot="1">
      <c r="B24" s="430" t="s">
        <v>101</v>
      </c>
      <c r="C24" s="420"/>
      <c r="D24" s="420"/>
      <c r="E24" s="420"/>
    </row>
    <row r="25" spans="2:11" ht="13.5" thickBot="1">
      <c r="B25" s="168"/>
      <c r="C25" s="178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179" t="s">
        <v>15</v>
      </c>
      <c r="C26" s="180" t="s">
        <v>16</v>
      </c>
      <c r="D26" s="234">
        <v>19752301.300000001</v>
      </c>
      <c r="E26" s="235">
        <v>20584355.010000002</v>
      </c>
      <c r="G26" s="194"/>
    </row>
    <row r="27" spans="2:11">
      <c r="B27" s="131" t="s">
        <v>17</v>
      </c>
      <c r="C27" s="132" t="s">
        <v>107</v>
      </c>
      <c r="D27" s="236">
        <v>-357297.58</v>
      </c>
      <c r="E27" s="237">
        <v>-21300790.800000001</v>
      </c>
      <c r="F27" s="57"/>
      <c r="G27" s="194"/>
      <c r="H27" s="193"/>
      <c r="I27" s="187"/>
      <c r="J27" s="194"/>
    </row>
    <row r="28" spans="2:11">
      <c r="B28" s="131" t="s">
        <v>18</v>
      </c>
      <c r="C28" s="132" t="s">
        <v>19</v>
      </c>
      <c r="D28" s="236">
        <v>448749.85</v>
      </c>
      <c r="E28" s="238">
        <v>353302.33</v>
      </c>
      <c r="F28" s="57"/>
      <c r="G28" s="187"/>
      <c r="H28" s="193"/>
      <c r="I28" s="187"/>
      <c r="J28" s="194"/>
    </row>
    <row r="29" spans="2:11">
      <c r="B29" s="140" t="s">
        <v>4</v>
      </c>
      <c r="C29" s="128" t="s">
        <v>20</v>
      </c>
      <c r="D29" s="239">
        <v>448749.85</v>
      </c>
      <c r="E29" s="240">
        <v>353302.32</v>
      </c>
      <c r="F29" s="57"/>
      <c r="G29" s="187"/>
      <c r="H29" s="193"/>
      <c r="I29" s="187"/>
      <c r="J29" s="194"/>
    </row>
    <row r="30" spans="2:11">
      <c r="B30" s="140" t="s">
        <v>6</v>
      </c>
      <c r="C30" s="128" t="s">
        <v>21</v>
      </c>
      <c r="D30" s="239">
        <v>0</v>
      </c>
      <c r="E30" s="240">
        <v>0</v>
      </c>
      <c r="F30" s="57"/>
      <c r="G30" s="187"/>
      <c r="H30" s="193"/>
      <c r="I30" s="187"/>
      <c r="J30" s="194"/>
    </row>
    <row r="31" spans="2:11">
      <c r="B31" s="140" t="s">
        <v>8</v>
      </c>
      <c r="C31" s="128" t="s">
        <v>22</v>
      </c>
      <c r="D31" s="239">
        <v>0</v>
      </c>
      <c r="E31" s="240">
        <v>0.01</v>
      </c>
      <c r="F31" s="57"/>
      <c r="G31" s="187"/>
      <c r="H31" s="193"/>
      <c r="I31" s="187"/>
      <c r="J31" s="194"/>
    </row>
    <row r="32" spans="2:11">
      <c r="B32" s="133" t="s">
        <v>23</v>
      </c>
      <c r="C32" s="134" t="s">
        <v>24</v>
      </c>
      <c r="D32" s="236">
        <v>806047.43</v>
      </c>
      <c r="E32" s="238">
        <v>21654093.129999999</v>
      </c>
      <c r="F32" s="57"/>
      <c r="G32" s="194"/>
      <c r="H32" s="193"/>
      <c r="I32" s="187"/>
      <c r="J32" s="194"/>
    </row>
    <row r="33" spans="2:10">
      <c r="B33" s="140" t="s">
        <v>4</v>
      </c>
      <c r="C33" s="128" t="s">
        <v>25</v>
      </c>
      <c r="D33" s="239">
        <v>806047.41</v>
      </c>
      <c r="E33" s="240">
        <v>537522.97</v>
      </c>
      <c r="F33" s="57"/>
      <c r="G33" s="187"/>
      <c r="H33" s="193"/>
      <c r="I33" s="187"/>
      <c r="J33" s="194"/>
    </row>
    <row r="34" spans="2:10">
      <c r="B34" s="140" t="s">
        <v>6</v>
      </c>
      <c r="C34" s="128" t="s">
        <v>26</v>
      </c>
      <c r="D34" s="239">
        <v>0</v>
      </c>
      <c r="E34" s="240">
        <v>21116570.16</v>
      </c>
      <c r="F34" s="57"/>
      <c r="G34" s="187"/>
      <c r="H34" s="193"/>
      <c r="I34" s="187"/>
      <c r="J34" s="194"/>
    </row>
    <row r="35" spans="2:10">
      <c r="B35" s="140" t="s">
        <v>8</v>
      </c>
      <c r="C35" s="128" t="s">
        <v>27</v>
      </c>
      <c r="D35" s="239">
        <v>0</v>
      </c>
      <c r="E35" s="240">
        <v>0</v>
      </c>
      <c r="F35" s="57"/>
      <c r="G35" s="187"/>
      <c r="H35" s="193"/>
      <c r="I35" s="187"/>
      <c r="J35" s="194"/>
    </row>
    <row r="36" spans="2:10">
      <c r="B36" s="140" t="s">
        <v>9</v>
      </c>
      <c r="C36" s="128" t="s">
        <v>28</v>
      </c>
      <c r="D36" s="239">
        <v>0</v>
      </c>
      <c r="E36" s="240">
        <v>0</v>
      </c>
      <c r="F36" s="57"/>
      <c r="G36" s="187"/>
      <c r="H36" s="193"/>
      <c r="I36" s="187"/>
      <c r="J36" s="194"/>
    </row>
    <row r="37" spans="2:10" ht="25.5">
      <c r="B37" s="140" t="s">
        <v>29</v>
      </c>
      <c r="C37" s="128" t="s">
        <v>30</v>
      </c>
      <c r="D37" s="239">
        <v>0</v>
      </c>
      <c r="E37" s="240">
        <v>0</v>
      </c>
      <c r="F37" s="57"/>
      <c r="G37" s="187"/>
      <c r="H37" s="193"/>
      <c r="I37" s="187"/>
      <c r="J37" s="194"/>
    </row>
    <row r="38" spans="2:10">
      <c r="B38" s="140" t="s">
        <v>31</v>
      </c>
      <c r="C38" s="128" t="s">
        <v>32</v>
      </c>
      <c r="D38" s="239">
        <v>0</v>
      </c>
      <c r="E38" s="240">
        <v>0</v>
      </c>
      <c r="F38" s="57"/>
      <c r="G38" s="187"/>
      <c r="H38" s="193"/>
      <c r="I38" s="187"/>
      <c r="J38" s="194"/>
    </row>
    <row r="39" spans="2:10">
      <c r="B39" s="141" t="s">
        <v>33</v>
      </c>
      <c r="C39" s="142" t="s">
        <v>34</v>
      </c>
      <c r="D39" s="241">
        <v>0.02</v>
      </c>
      <c r="E39" s="242">
        <v>0</v>
      </c>
      <c r="F39" s="57"/>
      <c r="G39" s="187"/>
      <c r="H39"/>
      <c r="I39" s="187"/>
      <c r="J39" s="194"/>
    </row>
    <row r="40" spans="2:10" ht="13.5" thickBot="1">
      <c r="B40" s="181" t="s">
        <v>35</v>
      </c>
      <c r="C40" s="182" t="s">
        <v>36</v>
      </c>
      <c r="D40" s="243">
        <v>-462642.95</v>
      </c>
      <c r="E40" s="244">
        <v>716435.79</v>
      </c>
      <c r="G40" s="194"/>
      <c r="H40"/>
    </row>
    <row r="41" spans="2:10" ht="13.5" thickBot="1">
      <c r="B41" s="183" t="s">
        <v>37</v>
      </c>
      <c r="C41" s="184" t="s">
        <v>38</v>
      </c>
      <c r="D41" s="245">
        <v>18932360.770000003</v>
      </c>
      <c r="E41" s="246">
        <f>SUM(E26,E27,E40)</f>
        <v>9.3132257461547852E-10</v>
      </c>
      <c r="F41" s="59"/>
      <c r="G41" s="194"/>
    </row>
    <row r="42" spans="2:10">
      <c r="B42" s="185"/>
      <c r="C42" s="185"/>
      <c r="D42" s="247"/>
      <c r="E42" s="247"/>
      <c r="F42" s="59"/>
      <c r="G42" s="194"/>
    </row>
    <row r="43" spans="2:10" ht="13.5">
      <c r="B43" s="429" t="s">
        <v>60</v>
      </c>
      <c r="C43" s="421"/>
      <c r="D43" s="421"/>
      <c r="E43" s="421"/>
      <c r="G43" s="194"/>
    </row>
    <row r="44" spans="2:10" ht="14.25" thickBot="1">
      <c r="B44" s="430" t="s">
        <v>117</v>
      </c>
      <c r="C44" s="422"/>
      <c r="D44" s="422"/>
      <c r="E44" s="422"/>
      <c r="G44" s="187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144" t="s">
        <v>4</v>
      </c>
      <c r="C47" s="128" t="s">
        <v>40</v>
      </c>
      <c r="D47" s="369">
        <v>723996.92489999998</v>
      </c>
      <c r="E47" s="251">
        <v>708132.68680000002</v>
      </c>
      <c r="G47" s="187"/>
    </row>
    <row r="48" spans="2:10">
      <c r="B48" s="145" t="s">
        <v>6</v>
      </c>
      <c r="C48" s="142" t="s">
        <v>41</v>
      </c>
      <c r="D48" s="369">
        <v>710796.93819999998</v>
      </c>
      <c r="E48" s="252">
        <v>0</v>
      </c>
      <c r="G48" s="196"/>
    </row>
    <row r="49" spans="2:5">
      <c r="B49" s="146" t="s">
        <v>23</v>
      </c>
      <c r="C49" s="147" t="s">
        <v>109</v>
      </c>
      <c r="D49" s="370"/>
      <c r="E49" s="254"/>
    </row>
    <row r="50" spans="2:5">
      <c r="B50" s="144" t="s">
        <v>4</v>
      </c>
      <c r="C50" s="128" t="s">
        <v>40</v>
      </c>
      <c r="D50" s="369">
        <v>27.282299999999999</v>
      </c>
      <c r="E50" s="255">
        <v>29.0685</v>
      </c>
    </row>
    <row r="51" spans="2:5">
      <c r="B51" s="144" t="s">
        <v>6</v>
      </c>
      <c r="C51" s="128" t="s">
        <v>110</v>
      </c>
      <c r="D51" s="369">
        <v>26.434100000000001</v>
      </c>
      <c r="E51" s="255">
        <v>28.963700000000003</v>
      </c>
    </row>
    <row r="52" spans="2:5">
      <c r="B52" s="144" t="s">
        <v>8</v>
      </c>
      <c r="C52" s="128" t="s">
        <v>111</v>
      </c>
      <c r="D52" s="369">
        <v>28.197400000000002</v>
      </c>
      <c r="E52" s="255">
        <v>30.794500000000003</v>
      </c>
    </row>
    <row r="53" spans="2:5" ht="13.5" thickBot="1">
      <c r="B53" s="148" t="s">
        <v>9</v>
      </c>
      <c r="C53" s="149" t="s">
        <v>41</v>
      </c>
      <c r="D53" s="371">
        <v>26.635400000000001</v>
      </c>
      <c r="E53" s="257">
        <v>0</v>
      </c>
    </row>
    <row r="54" spans="2:5">
      <c r="B54" s="150"/>
      <c r="C54" s="151"/>
      <c r="D54" s="258"/>
      <c r="E54" s="258"/>
    </row>
    <row r="55" spans="2:5" ht="13.5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23.25" thickBot="1">
      <c r="B57" s="412" t="s">
        <v>42</v>
      </c>
      <c r="C57" s="413"/>
      <c r="D57" s="290" t="s">
        <v>118</v>
      </c>
      <c r="E57" s="291" t="s">
        <v>113</v>
      </c>
    </row>
    <row r="58" spans="2:5">
      <c r="B58" s="152" t="s">
        <v>18</v>
      </c>
      <c r="C58" s="153" t="s">
        <v>43</v>
      </c>
      <c r="D58" s="261">
        <f>D70</f>
        <v>0</v>
      </c>
      <c r="E58" s="262">
        <v>0</v>
      </c>
    </row>
    <row r="59" spans="2:5" ht="25.5">
      <c r="B59" s="349" t="s">
        <v>4</v>
      </c>
      <c r="C59" s="155" t="s">
        <v>44</v>
      </c>
      <c r="D59" s="263">
        <v>0</v>
      </c>
      <c r="E59" s="264">
        <v>0</v>
      </c>
    </row>
    <row r="60" spans="2:5" ht="25.5">
      <c r="B60" s="350" t="s">
        <v>6</v>
      </c>
      <c r="C60" s="157" t="s">
        <v>45</v>
      </c>
      <c r="D60" s="265">
        <v>0</v>
      </c>
      <c r="E60" s="266">
        <v>0</v>
      </c>
    </row>
    <row r="61" spans="2:5">
      <c r="B61" s="350" t="s">
        <v>8</v>
      </c>
      <c r="C61" s="157" t="s">
        <v>46</v>
      </c>
      <c r="D61" s="265">
        <v>0</v>
      </c>
      <c r="E61" s="266">
        <v>0</v>
      </c>
    </row>
    <row r="62" spans="2:5">
      <c r="B62" s="350" t="s">
        <v>9</v>
      </c>
      <c r="C62" s="157" t="s">
        <v>47</v>
      </c>
      <c r="D62" s="265">
        <v>0</v>
      </c>
      <c r="E62" s="266">
        <v>0</v>
      </c>
    </row>
    <row r="63" spans="2:5">
      <c r="B63" s="350" t="s">
        <v>29</v>
      </c>
      <c r="C63" s="157" t="s">
        <v>48</v>
      </c>
      <c r="D63" s="265">
        <v>0</v>
      </c>
      <c r="E63" s="266">
        <v>0</v>
      </c>
    </row>
    <row r="64" spans="2:5">
      <c r="B64" s="349" t="s">
        <v>31</v>
      </c>
      <c r="C64" s="155" t="s">
        <v>49</v>
      </c>
      <c r="D64" s="263">
        <v>0</v>
      </c>
      <c r="E64" s="264">
        <v>0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f>E12</f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f>E13</f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v>0</v>
      </c>
      <c r="E73" s="275">
        <v>0</v>
      </c>
    </row>
    <row r="74" spans="2:5">
      <c r="B74" s="352" t="s">
        <v>64</v>
      </c>
      <c r="C74" s="134" t="s">
        <v>66</v>
      </c>
      <c r="D74" s="270">
        <f>D58+D71</f>
        <v>0</v>
      </c>
      <c r="E74" s="271">
        <f>E58+E72-E73</f>
        <v>0</v>
      </c>
    </row>
    <row r="75" spans="2:5">
      <c r="B75" s="350" t="s">
        <v>4</v>
      </c>
      <c r="C75" s="157" t="s">
        <v>67</v>
      </c>
      <c r="D75" s="265">
        <v>0</v>
      </c>
      <c r="E75" s="266">
        <v>0</v>
      </c>
    </row>
    <row r="76" spans="2:5">
      <c r="B76" s="350" t="s">
        <v>6</v>
      </c>
      <c r="C76" s="157" t="s">
        <v>115</v>
      </c>
      <c r="D76" s="265">
        <f>D74</f>
        <v>0</v>
      </c>
      <c r="E76" s="266">
        <f>E74</f>
        <v>0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1" type="noConversion"/>
  <pageMargins left="0.61" right="0.75" top="0.56999999999999995" bottom="0.55000000000000004" header="0.5" footer="0.5"/>
  <pageSetup paperSize="9" scale="70" orientation="portrait" r:id="rId1"/>
  <headerFooter alignWithMargins="0">
    <oddHeader>&amp;C&amp;"Calibri"&amp;10&amp;K000000Confidential&amp;1#</oddHeader>
  </headerFooter>
  <customProperties>
    <customPr name="_pios_id" r:id="rId2"/>
  </customPropertie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Arkusz87"/>
  <dimension ref="A1:L81"/>
  <sheetViews>
    <sheetView zoomScale="86" zoomScaleNormal="86" workbookViewId="0">
      <selection activeCell="E26" sqref="E26"/>
    </sheetView>
  </sheetViews>
  <sheetFormatPr defaultRowHeight="12.75"/>
  <cols>
    <col min="1" max="1" width="9.140625" style="18"/>
    <col min="2" max="2" width="4.5703125" bestFit="1" customWidth="1"/>
    <col min="3" max="3" width="77.7109375" customWidth="1"/>
    <col min="4" max="4" width="17.7109375" style="96" bestFit="1" customWidth="1"/>
    <col min="5" max="5" width="16.425781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8.5703125" style="186" bestFit="1" customWidth="1"/>
    <col min="11" max="11" width="7.1406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</row>
    <row r="4" spans="2:12" ht="15">
      <c r="B4" s="216"/>
      <c r="C4" s="216"/>
      <c r="D4" s="216"/>
      <c r="E4" s="216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198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344" t="s">
        <v>3</v>
      </c>
      <c r="C11" s="331" t="s">
        <v>105</v>
      </c>
      <c r="D11" s="280">
        <v>1431918.69</v>
      </c>
      <c r="E11" s="221">
        <f>SUM(E12:E16)</f>
        <v>1744207.17</v>
      </c>
    </row>
    <row r="12" spans="2:12">
      <c r="B12" s="345" t="s">
        <v>4</v>
      </c>
      <c r="C12" s="128" t="s">
        <v>5</v>
      </c>
      <c r="D12" s="281">
        <v>1431918.69</v>
      </c>
      <c r="E12" s="282">
        <v>1744207.17</v>
      </c>
    </row>
    <row r="13" spans="2:12">
      <c r="B13" s="345" t="s">
        <v>6</v>
      </c>
      <c r="C13" s="332" t="s">
        <v>7</v>
      </c>
      <c r="D13" s="281">
        <v>0</v>
      </c>
      <c r="E13" s="333">
        <v>0</v>
      </c>
    </row>
    <row r="14" spans="2:12">
      <c r="B14" s="345" t="s">
        <v>8</v>
      </c>
      <c r="C14" s="332" t="s">
        <v>10</v>
      </c>
      <c r="D14" s="281">
        <v>0</v>
      </c>
      <c r="E14" s="333">
        <v>0</v>
      </c>
      <c r="G14" s="188"/>
    </row>
    <row r="15" spans="2:12">
      <c r="B15" s="345" t="s">
        <v>102</v>
      </c>
      <c r="C15" s="332" t="s">
        <v>11</v>
      </c>
      <c r="D15" s="281">
        <v>0</v>
      </c>
      <c r="E15" s="333">
        <v>0</v>
      </c>
    </row>
    <row r="16" spans="2:12">
      <c r="B16" s="346" t="s">
        <v>103</v>
      </c>
      <c r="C16" s="334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45" t="s">
        <v>4</v>
      </c>
      <c r="C18" s="128" t="s">
        <v>11</v>
      </c>
      <c r="D18" s="283">
        <v>0</v>
      </c>
      <c r="E18" s="333">
        <v>0</v>
      </c>
    </row>
    <row r="19" spans="2:11">
      <c r="B19" s="345" t="s">
        <v>6</v>
      </c>
      <c r="C19" s="332" t="s">
        <v>104</v>
      </c>
      <c r="D19" s="281">
        <v>0</v>
      </c>
      <c r="E19" s="333">
        <v>0</v>
      </c>
    </row>
    <row r="20" spans="2:11" ht="13.5" thickBot="1">
      <c r="B20" s="347" t="s">
        <v>8</v>
      </c>
      <c r="C20" s="336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1431918.69</v>
      </c>
      <c r="E21" s="246">
        <f>E11-E17</f>
        <v>1744207.17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>
      <c r="B23" s="429" t="s">
        <v>100</v>
      </c>
      <c r="C23" s="419"/>
      <c r="D23" s="419"/>
      <c r="E23" s="419"/>
      <c r="G23" s="187"/>
    </row>
    <row r="24" spans="2:11" ht="14.25" thickBot="1">
      <c r="B24" s="430" t="s">
        <v>101</v>
      </c>
      <c r="C24" s="420"/>
      <c r="D24" s="420"/>
      <c r="E24" s="420"/>
    </row>
    <row r="25" spans="2:11" ht="13.5" thickBot="1">
      <c r="B25" s="168"/>
      <c r="C25" s="178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179" t="s">
        <v>15</v>
      </c>
      <c r="C26" s="180" t="s">
        <v>16</v>
      </c>
      <c r="D26" s="234">
        <v>1117514.96</v>
      </c>
      <c r="E26" s="235">
        <v>1537853.33</v>
      </c>
      <c r="G26" s="194"/>
    </row>
    <row r="27" spans="2:11">
      <c r="B27" s="131" t="s">
        <v>17</v>
      </c>
      <c r="C27" s="132" t="s">
        <v>107</v>
      </c>
      <c r="D27" s="236">
        <v>-4860.25</v>
      </c>
      <c r="E27" s="237">
        <v>-18646.329999999998</v>
      </c>
      <c r="F27" s="57"/>
      <c r="G27" s="194"/>
      <c r="H27" s="193"/>
      <c r="I27" s="187"/>
      <c r="J27" s="194"/>
    </row>
    <row r="28" spans="2:11">
      <c r="B28" s="131" t="s">
        <v>18</v>
      </c>
      <c r="C28" s="132" t="s">
        <v>19</v>
      </c>
      <c r="D28" s="236">
        <v>9012.9</v>
      </c>
      <c r="E28" s="238">
        <v>5395</v>
      </c>
      <c r="F28" s="57"/>
      <c r="G28" s="187"/>
      <c r="H28" s="193"/>
      <c r="I28" s="187"/>
      <c r="J28" s="194"/>
    </row>
    <row r="29" spans="2:11">
      <c r="B29" s="140" t="s">
        <v>4</v>
      </c>
      <c r="C29" s="128" t="s">
        <v>20</v>
      </c>
      <c r="D29" s="239">
        <v>5510.67</v>
      </c>
      <c r="E29" s="240">
        <v>5394.98</v>
      </c>
      <c r="F29" s="57"/>
      <c r="G29" s="187"/>
      <c r="H29" s="193"/>
      <c r="I29" s="187"/>
      <c r="J29" s="194"/>
    </row>
    <row r="30" spans="2:11">
      <c r="B30" s="140" t="s">
        <v>6</v>
      </c>
      <c r="C30" s="128" t="s">
        <v>21</v>
      </c>
      <c r="D30" s="239">
        <v>0</v>
      </c>
      <c r="E30" s="240">
        <v>0</v>
      </c>
      <c r="F30" s="57"/>
      <c r="G30" s="187"/>
      <c r="H30" s="193"/>
      <c r="I30" s="187"/>
      <c r="J30" s="194"/>
    </row>
    <row r="31" spans="2:11">
      <c r="B31" s="140" t="s">
        <v>8</v>
      </c>
      <c r="C31" s="128" t="s">
        <v>22</v>
      </c>
      <c r="D31" s="239">
        <v>3502.23</v>
      </c>
      <c r="E31" s="240">
        <v>0.02</v>
      </c>
      <c r="F31" s="57"/>
      <c r="G31" s="187"/>
      <c r="H31" s="193"/>
      <c r="I31" s="187"/>
      <c r="J31" s="194"/>
    </row>
    <row r="32" spans="2:11">
      <c r="B32" s="133" t="s">
        <v>23</v>
      </c>
      <c r="C32" s="134" t="s">
        <v>24</v>
      </c>
      <c r="D32" s="236">
        <v>13873.15</v>
      </c>
      <c r="E32" s="238">
        <v>24041.33</v>
      </c>
      <c r="F32" s="57"/>
      <c r="G32" s="194"/>
      <c r="H32" s="193"/>
      <c r="I32" s="187"/>
      <c r="J32" s="194"/>
    </row>
    <row r="33" spans="2:10">
      <c r="B33" s="140" t="s">
        <v>4</v>
      </c>
      <c r="C33" s="128" t="s">
        <v>25</v>
      </c>
      <c r="D33" s="239">
        <v>3211.71</v>
      </c>
      <c r="E33" s="240">
        <v>9997.93</v>
      </c>
      <c r="F33" s="57"/>
      <c r="G33" s="187"/>
      <c r="H33" s="193"/>
      <c r="I33" s="187"/>
      <c r="J33" s="194"/>
    </row>
    <row r="34" spans="2:10">
      <c r="B34" s="140" t="s">
        <v>6</v>
      </c>
      <c r="C34" s="128" t="s">
        <v>26</v>
      </c>
      <c r="D34" s="239">
        <v>0</v>
      </c>
      <c r="E34" s="240">
        <v>0</v>
      </c>
      <c r="F34" s="57"/>
      <c r="G34" s="187"/>
      <c r="H34" s="193"/>
      <c r="I34" s="187"/>
      <c r="J34" s="194"/>
    </row>
    <row r="35" spans="2:10">
      <c r="B35" s="140" t="s">
        <v>8</v>
      </c>
      <c r="C35" s="128" t="s">
        <v>27</v>
      </c>
      <c r="D35" s="239">
        <v>852.12</v>
      </c>
      <c r="E35" s="240">
        <v>513.92999999999995</v>
      </c>
      <c r="F35" s="57"/>
      <c r="G35" s="187"/>
      <c r="H35" s="193"/>
      <c r="I35" s="187"/>
      <c r="J35" s="194"/>
    </row>
    <row r="36" spans="2:10">
      <c r="B36" s="140" t="s">
        <v>9</v>
      </c>
      <c r="C36" s="128" t="s">
        <v>28</v>
      </c>
      <c r="D36" s="239">
        <v>0</v>
      </c>
      <c r="E36" s="240">
        <v>0</v>
      </c>
      <c r="F36" s="57"/>
      <c r="G36" s="187"/>
      <c r="H36" s="193"/>
      <c r="I36" s="187"/>
      <c r="J36" s="194"/>
    </row>
    <row r="37" spans="2:10" ht="25.5">
      <c r="B37" s="140" t="s">
        <v>29</v>
      </c>
      <c r="C37" s="128" t="s">
        <v>30</v>
      </c>
      <c r="D37" s="239">
        <v>9809.31</v>
      </c>
      <c r="E37" s="240">
        <v>12636.13</v>
      </c>
      <c r="F37" s="57"/>
      <c r="G37" s="187"/>
      <c r="H37"/>
      <c r="I37" s="187"/>
      <c r="J37" s="194"/>
    </row>
    <row r="38" spans="2:10">
      <c r="B38" s="140" t="s">
        <v>31</v>
      </c>
      <c r="C38" s="128" t="s">
        <v>32</v>
      </c>
      <c r="D38" s="239">
        <v>0</v>
      </c>
      <c r="E38" s="240">
        <v>0</v>
      </c>
      <c r="F38" s="57"/>
      <c r="G38" s="187"/>
      <c r="H38"/>
      <c r="I38" s="187"/>
      <c r="J38" s="194"/>
    </row>
    <row r="39" spans="2:10">
      <c r="B39" s="141" t="s">
        <v>33</v>
      </c>
      <c r="C39" s="142" t="s">
        <v>34</v>
      </c>
      <c r="D39" s="241">
        <v>0.01</v>
      </c>
      <c r="E39" s="242">
        <v>893.34</v>
      </c>
      <c r="F39" s="57"/>
      <c r="G39" s="187"/>
      <c r="H39" s="193"/>
      <c r="I39" s="187"/>
      <c r="J39" s="194"/>
    </row>
    <row r="40" spans="2:10" ht="13.5" thickBot="1">
      <c r="B40" s="181" t="s">
        <v>35</v>
      </c>
      <c r="C40" s="182" t="s">
        <v>36</v>
      </c>
      <c r="D40" s="243">
        <v>319263.98</v>
      </c>
      <c r="E40" s="244">
        <v>225000.17</v>
      </c>
      <c r="G40" s="194"/>
      <c r="H40" s="202"/>
    </row>
    <row r="41" spans="2:10" ht="13.5" thickBot="1">
      <c r="B41" s="183" t="s">
        <v>37</v>
      </c>
      <c r="C41" s="184" t="s">
        <v>38</v>
      </c>
      <c r="D41" s="245">
        <v>1431918.69</v>
      </c>
      <c r="E41" s="246">
        <f>SUM(E26,E27,E40)</f>
        <v>1744207.17</v>
      </c>
      <c r="F41" s="59"/>
      <c r="G41" s="194"/>
    </row>
    <row r="42" spans="2:10">
      <c r="B42" s="185"/>
      <c r="C42" s="185"/>
      <c r="D42" s="247"/>
      <c r="E42" s="247"/>
      <c r="F42" s="59"/>
      <c r="G42" s="188"/>
    </row>
    <row r="43" spans="2:10" ht="13.5">
      <c r="B43" s="429" t="s">
        <v>60</v>
      </c>
      <c r="C43" s="421"/>
      <c r="D43" s="421"/>
      <c r="E43" s="421"/>
      <c r="G43" s="187"/>
    </row>
    <row r="44" spans="2:10" ht="14.25" thickBot="1">
      <c r="B44" s="430" t="s">
        <v>117</v>
      </c>
      <c r="C44" s="422"/>
      <c r="D44" s="422"/>
      <c r="E44" s="422"/>
      <c r="G44" s="187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144" t="s">
        <v>4</v>
      </c>
      <c r="C47" s="128" t="s">
        <v>40</v>
      </c>
      <c r="D47" s="250">
        <v>2504.1790799999999</v>
      </c>
      <c r="E47" s="251">
        <v>2482.6910699999999</v>
      </c>
      <c r="G47" s="187"/>
      <c r="H47" s="196"/>
    </row>
    <row r="48" spans="2:10">
      <c r="B48" s="145" t="s">
        <v>6</v>
      </c>
      <c r="C48" s="142" t="s">
        <v>41</v>
      </c>
      <c r="D48" s="250">
        <v>2494.54495</v>
      </c>
      <c r="E48" s="252">
        <v>2454.0030000000002</v>
      </c>
      <c r="G48" s="195"/>
    </row>
    <row r="49" spans="2:5">
      <c r="B49" s="146" t="s">
        <v>23</v>
      </c>
      <c r="C49" s="147" t="s">
        <v>109</v>
      </c>
      <c r="D49" s="253"/>
      <c r="E49" s="254"/>
    </row>
    <row r="50" spans="2:5">
      <c r="B50" s="144" t="s">
        <v>4</v>
      </c>
      <c r="C50" s="128" t="s">
        <v>40</v>
      </c>
      <c r="D50" s="250">
        <v>446.26</v>
      </c>
      <c r="E50" s="255">
        <v>619.42999999999995</v>
      </c>
    </row>
    <row r="51" spans="2:5">
      <c r="B51" s="144" t="s">
        <v>6</v>
      </c>
      <c r="C51" s="128" t="s">
        <v>110</v>
      </c>
      <c r="D51" s="250">
        <v>446.26</v>
      </c>
      <c r="E51" s="255">
        <v>619.42999999999995</v>
      </c>
    </row>
    <row r="52" spans="2:5">
      <c r="B52" s="144" t="s">
        <v>8</v>
      </c>
      <c r="C52" s="128" t="s">
        <v>111</v>
      </c>
      <c r="D52" s="250">
        <v>575.59</v>
      </c>
      <c r="E52" s="255">
        <v>735.35</v>
      </c>
    </row>
    <row r="53" spans="2:5" ht="13.5" thickBot="1">
      <c r="B53" s="148" t="s">
        <v>9</v>
      </c>
      <c r="C53" s="149" t="s">
        <v>41</v>
      </c>
      <c r="D53" s="256">
        <v>574.02</v>
      </c>
      <c r="E53" s="257">
        <v>710.76</v>
      </c>
    </row>
    <row r="54" spans="2:5">
      <c r="B54" s="150"/>
      <c r="C54" s="151"/>
      <c r="D54" s="258"/>
      <c r="E54" s="258"/>
    </row>
    <row r="55" spans="2:5" ht="13.5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34.5" thickBot="1">
      <c r="B57" s="436" t="s">
        <v>42</v>
      </c>
      <c r="C57" s="437"/>
      <c r="D57" s="290" t="s">
        <v>118</v>
      </c>
      <c r="E57" s="291" t="s">
        <v>113</v>
      </c>
    </row>
    <row r="58" spans="2:5">
      <c r="B58" s="152" t="s">
        <v>18</v>
      </c>
      <c r="C58" s="153" t="s">
        <v>43</v>
      </c>
      <c r="D58" s="261">
        <f>D64</f>
        <v>1744207.17</v>
      </c>
      <c r="E58" s="262">
        <f>D58/E21</f>
        <v>1</v>
      </c>
    </row>
    <row r="59" spans="2:5" ht="25.5">
      <c r="B59" s="349" t="s">
        <v>4</v>
      </c>
      <c r="C59" s="155" t="s">
        <v>44</v>
      </c>
      <c r="D59" s="263">
        <v>0</v>
      </c>
      <c r="E59" s="264">
        <v>0</v>
      </c>
    </row>
    <row r="60" spans="2:5" ht="25.5">
      <c r="B60" s="350" t="s">
        <v>6</v>
      </c>
      <c r="C60" s="157" t="s">
        <v>45</v>
      </c>
      <c r="D60" s="265">
        <v>0</v>
      </c>
      <c r="E60" s="266">
        <v>0</v>
      </c>
    </row>
    <row r="61" spans="2:5">
      <c r="B61" s="350" t="s">
        <v>8</v>
      </c>
      <c r="C61" s="157" t="s">
        <v>46</v>
      </c>
      <c r="D61" s="265">
        <v>0</v>
      </c>
      <c r="E61" s="266">
        <v>0</v>
      </c>
    </row>
    <row r="62" spans="2:5">
      <c r="B62" s="350" t="s">
        <v>9</v>
      </c>
      <c r="C62" s="157" t="s">
        <v>47</v>
      </c>
      <c r="D62" s="265">
        <v>0</v>
      </c>
      <c r="E62" s="266">
        <v>0</v>
      </c>
    </row>
    <row r="63" spans="2:5">
      <c r="B63" s="350" t="s">
        <v>29</v>
      </c>
      <c r="C63" s="157" t="s">
        <v>48</v>
      </c>
      <c r="D63" s="265">
        <v>0</v>
      </c>
      <c r="E63" s="266">
        <v>0</v>
      </c>
    </row>
    <row r="64" spans="2:5">
      <c r="B64" s="349" t="s">
        <v>31</v>
      </c>
      <c r="C64" s="155" t="s">
        <v>49</v>
      </c>
      <c r="D64" s="263">
        <f>E21</f>
        <v>1744207.17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v>0</v>
      </c>
      <c r="E73" s="275">
        <v>0</v>
      </c>
    </row>
    <row r="74" spans="2:5">
      <c r="B74" s="352" t="s">
        <v>64</v>
      </c>
      <c r="C74" s="134" t="s">
        <v>66</v>
      </c>
      <c r="D74" s="270">
        <f>D58</f>
        <v>1744207.17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f>D74</f>
        <v>1744207.17</v>
      </c>
      <c r="E75" s="266">
        <f>E74</f>
        <v>1</v>
      </c>
    </row>
    <row r="76" spans="2:5">
      <c r="B76" s="350" t="s">
        <v>6</v>
      </c>
      <c r="C76" s="157" t="s">
        <v>115</v>
      </c>
      <c r="D76" s="265">
        <v>0</v>
      </c>
      <c r="E76" s="266">
        <v>0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1" type="noConversion"/>
  <pageMargins left="0.6" right="0.75" top="0.65" bottom="0.33" header="0.5" footer="0.5"/>
  <pageSetup paperSize="9" scale="70" orientation="portrait" r:id="rId1"/>
  <headerFooter alignWithMargins="0">
    <oddHeader>&amp;C&amp;"Calibri"&amp;10&amp;K000000Confidential&amp;1#</oddHeader>
  </headerFooter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G81"/>
  <sheetViews>
    <sheetView zoomScale="75" zoomScaleNormal="75" workbookViewId="0">
      <selection activeCell="I26" sqref="I26"/>
    </sheetView>
  </sheetViews>
  <sheetFormatPr defaultRowHeight="12.75"/>
  <cols>
    <col min="1" max="1" width="9.140625" style="18"/>
    <col min="2" max="2" width="4.42578125" style="18" bestFit="1" customWidth="1"/>
    <col min="3" max="3" width="77.7109375" style="18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2.42578125" bestFit="1" customWidth="1"/>
  </cols>
  <sheetData>
    <row r="1" spans="2:7">
      <c r="B1" s="1"/>
      <c r="C1" s="1"/>
      <c r="D1" s="215"/>
      <c r="E1" s="215"/>
    </row>
    <row r="2" spans="2:7" ht="15.75">
      <c r="B2" s="414" t="s">
        <v>0</v>
      </c>
      <c r="C2" s="414"/>
      <c r="D2" s="414"/>
      <c r="E2" s="414"/>
      <c r="G2" s="57"/>
    </row>
    <row r="3" spans="2:7" ht="15.75">
      <c r="B3" s="414" t="str">
        <f>'Fundusz Gwarantowany'!$B$3</f>
        <v>SPORZĄDZONE NA DZIEŃ 30-06-2026</v>
      </c>
      <c r="C3" s="414"/>
      <c r="D3" s="414"/>
      <c r="E3" s="414"/>
    </row>
    <row r="4" spans="2:7" ht="15">
      <c r="B4" s="61"/>
      <c r="C4" s="61"/>
      <c r="D4" s="216"/>
      <c r="E4" s="216"/>
    </row>
    <row r="5" spans="2:7" ht="14.25">
      <c r="B5" s="415" t="s">
        <v>1</v>
      </c>
      <c r="C5" s="415"/>
      <c r="D5" s="415"/>
      <c r="E5" s="415"/>
    </row>
    <row r="6" spans="2:7" ht="14.25">
      <c r="B6" s="416" t="s">
        <v>84</v>
      </c>
      <c r="C6" s="416"/>
      <c r="D6" s="416"/>
      <c r="E6" s="416"/>
    </row>
    <row r="7" spans="2:7" ht="14.25">
      <c r="B7" s="63"/>
      <c r="C7" s="63"/>
      <c r="D7" s="217"/>
      <c r="E7" s="217"/>
    </row>
    <row r="8" spans="2:7" ht="13.5">
      <c r="B8" s="408" t="s">
        <v>18</v>
      </c>
      <c r="C8" s="409"/>
      <c r="D8" s="409"/>
      <c r="E8" s="409"/>
    </row>
    <row r="9" spans="2:7" ht="16.5" thickBot="1">
      <c r="B9" s="410" t="s">
        <v>99</v>
      </c>
      <c r="C9" s="410"/>
      <c r="D9" s="410"/>
      <c r="E9" s="410"/>
    </row>
    <row r="10" spans="2:7" ht="13.5" thickBot="1">
      <c r="B10" s="62"/>
      <c r="C10" s="58" t="s">
        <v>2</v>
      </c>
      <c r="D10" s="278" t="str">
        <f>'Fundusz Gwarantowany'!$D$10</f>
        <v>30-06-2025</v>
      </c>
      <c r="E10" s="279" t="str">
        <f>'Fundusz Gwarantowany'!$E$10</f>
        <v>30-06-2026</v>
      </c>
    </row>
    <row r="11" spans="2:7">
      <c r="B11" s="64" t="s">
        <v>3</v>
      </c>
      <c r="C11" s="20" t="s">
        <v>105</v>
      </c>
      <c r="D11" s="280">
        <v>64570096.300000004</v>
      </c>
      <c r="E11" s="221">
        <f>SUM(E12:E14,E16)</f>
        <v>73412034.090000004</v>
      </c>
    </row>
    <row r="12" spans="2:7">
      <c r="B12" s="77" t="s">
        <v>4</v>
      </c>
      <c r="C12" s="115" t="s">
        <v>5</v>
      </c>
      <c r="D12" s="281">
        <v>64547740.880000003</v>
      </c>
      <c r="E12" s="282">
        <v>73379752.75</v>
      </c>
    </row>
    <row r="13" spans="2:7">
      <c r="B13" s="77" t="s">
        <v>6</v>
      </c>
      <c r="C13" s="115" t="s">
        <v>7</v>
      </c>
      <c r="D13" s="281">
        <v>488.83</v>
      </c>
      <c r="E13" s="282">
        <v>415.4</v>
      </c>
    </row>
    <row r="14" spans="2:7">
      <c r="B14" s="77" t="s">
        <v>8</v>
      </c>
      <c r="C14" s="115" t="s">
        <v>10</v>
      </c>
      <c r="D14" s="281">
        <v>21866.59</v>
      </c>
      <c r="E14" s="282">
        <v>31865.940000000002</v>
      </c>
    </row>
    <row r="15" spans="2:7">
      <c r="B15" s="77" t="s">
        <v>102</v>
      </c>
      <c r="C15" s="115" t="s">
        <v>11</v>
      </c>
      <c r="D15" s="281">
        <v>21866.59</v>
      </c>
      <c r="E15" s="282">
        <v>31865.940000000002</v>
      </c>
    </row>
    <row r="16" spans="2:7">
      <c r="B16" s="78" t="s">
        <v>103</v>
      </c>
      <c r="C16" s="116" t="s">
        <v>12</v>
      </c>
      <c r="D16" s="283">
        <v>0</v>
      </c>
      <c r="E16" s="284">
        <v>0</v>
      </c>
    </row>
    <row r="17" spans="2:6">
      <c r="B17" s="6" t="s">
        <v>13</v>
      </c>
      <c r="C17" s="117" t="s">
        <v>65</v>
      </c>
      <c r="D17" s="285">
        <v>115774.19</v>
      </c>
      <c r="E17" s="286">
        <f>SUM(E18:E20)</f>
        <v>136731.96</v>
      </c>
    </row>
    <row r="18" spans="2:6">
      <c r="B18" s="77" t="s">
        <v>4</v>
      </c>
      <c r="C18" s="115" t="s">
        <v>11</v>
      </c>
      <c r="D18" s="283">
        <v>115774.19</v>
      </c>
      <c r="E18" s="284">
        <v>136731.96</v>
      </c>
    </row>
    <row r="19" spans="2:6">
      <c r="B19" s="77" t="s">
        <v>6</v>
      </c>
      <c r="C19" s="115" t="s">
        <v>104</v>
      </c>
      <c r="D19" s="281">
        <v>0</v>
      </c>
      <c r="E19" s="282">
        <v>0</v>
      </c>
    </row>
    <row r="20" spans="2:6" ht="13.5" thickBot="1">
      <c r="B20" s="79" t="s">
        <v>8</v>
      </c>
      <c r="C20" s="55" t="s">
        <v>14</v>
      </c>
      <c r="D20" s="287">
        <v>0</v>
      </c>
      <c r="E20" s="288">
        <v>0</v>
      </c>
    </row>
    <row r="21" spans="2:6" ht="13.5" thickBot="1">
      <c r="B21" s="427" t="s">
        <v>106</v>
      </c>
      <c r="C21" s="428"/>
      <c r="D21" s="296">
        <v>64454322.110000007</v>
      </c>
      <c r="E21" s="297">
        <f>E11-E17</f>
        <v>73275302.13000001</v>
      </c>
      <c r="F21" s="59"/>
    </row>
    <row r="22" spans="2:6">
      <c r="B22" s="2"/>
      <c r="C22" s="5"/>
      <c r="D22" s="232"/>
      <c r="E22" s="232"/>
    </row>
    <row r="23" spans="2:6" ht="13.5">
      <c r="B23" s="408" t="s">
        <v>100</v>
      </c>
      <c r="C23" s="431"/>
      <c r="D23" s="431"/>
      <c r="E23" s="431"/>
    </row>
    <row r="24" spans="2:6" ht="14.25" thickBot="1">
      <c r="B24" s="410" t="s">
        <v>101</v>
      </c>
      <c r="C24" s="432"/>
      <c r="D24" s="432"/>
      <c r="E24" s="432"/>
    </row>
    <row r="25" spans="2:6" ht="13.5" thickBot="1">
      <c r="B25" s="62"/>
      <c r="C25" s="3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6">
      <c r="B26" s="67" t="s">
        <v>15</v>
      </c>
      <c r="C26" s="68" t="s">
        <v>16</v>
      </c>
      <c r="D26" s="234">
        <v>55740990.010000005</v>
      </c>
      <c r="E26" s="235">
        <v>67952929.780000001</v>
      </c>
    </row>
    <row r="27" spans="2:6">
      <c r="B27" s="6" t="s">
        <v>17</v>
      </c>
      <c r="C27" s="7" t="s">
        <v>107</v>
      </c>
      <c r="D27" s="236">
        <v>-592158.28999999992</v>
      </c>
      <c r="E27" s="237">
        <v>-2561514.9300000002</v>
      </c>
      <c r="F27" s="57"/>
    </row>
    <row r="28" spans="2:6">
      <c r="B28" s="6" t="s">
        <v>18</v>
      </c>
      <c r="C28" s="7" t="s">
        <v>19</v>
      </c>
      <c r="D28" s="236">
        <v>2523766.61</v>
      </c>
      <c r="E28" s="238">
        <v>2506719.11</v>
      </c>
      <c r="F28" s="57"/>
    </row>
    <row r="29" spans="2:6">
      <c r="B29" s="75" t="s">
        <v>4</v>
      </c>
      <c r="C29" s="4" t="s">
        <v>20</v>
      </c>
      <c r="D29" s="239">
        <v>2497983.2800000003</v>
      </c>
      <c r="E29" s="240">
        <v>2483982.4</v>
      </c>
      <c r="F29" s="57"/>
    </row>
    <row r="30" spans="2:6">
      <c r="B30" s="75" t="s">
        <v>6</v>
      </c>
      <c r="C30" s="4" t="s">
        <v>21</v>
      </c>
      <c r="D30" s="239">
        <v>0</v>
      </c>
      <c r="E30" s="240">
        <v>0</v>
      </c>
      <c r="F30" s="57"/>
    </row>
    <row r="31" spans="2:6">
      <c r="B31" s="75" t="s">
        <v>8</v>
      </c>
      <c r="C31" s="4" t="s">
        <v>22</v>
      </c>
      <c r="D31" s="239">
        <v>25783.33</v>
      </c>
      <c r="E31" s="240">
        <v>22736.71</v>
      </c>
      <c r="F31" s="57"/>
    </row>
    <row r="32" spans="2:6">
      <c r="B32" s="65" t="s">
        <v>23</v>
      </c>
      <c r="C32" s="8" t="s">
        <v>24</v>
      </c>
      <c r="D32" s="236">
        <v>3115924.9</v>
      </c>
      <c r="E32" s="238">
        <v>5068234.04</v>
      </c>
      <c r="F32" s="57"/>
    </row>
    <row r="33" spans="2:6">
      <c r="B33" s="75" t="s">
        <v>4</v>
      </c>
      <c r="C33" s="4" t="s">
        <v>25</v>
      </c>
      <c r="D33" s="239">
        <v>2069243.88</v>
      </c>
      <c r="E33" s="240">
        <v>3959240.69</v>
      </c>
      <c r="F33" s="57"/>
    </row>
    <row r="34" spans="2:6">
      <c r="B34" s="75" t="s">
        <v>6</v>
      </c>
      <c r="C34" s="4" t="s">
        <v>26</v>
      </c>
      <c r="D34" s="239">
        <v>142561.98000000001</v>
      </c>
      <c r="E34" s="240">
        <v>275936.46999999997</v>
      </c>
      <c r="F34" s="57"/>
    </row>
    <row r="35" spans="2:6">
      <c r="B35" s="75" t="s">
        <v>8</v>
      </c>
      <c r="C35" s="4" t="s">
        <v>27</v>
      </c>
      <c r="D35" s="239">
        <v>695584.47</v>
      </c>
      <c r="E35" s="240">
        <v>701924.33</v>
      </c>
      <c r="F35" s="57"/>
    </row>
    <row r="36" spans="2:6">
      <c r="B36" s="75" t="s">
        <v>9</v>
      </c>
      <c r="C36" s="4" t="s">
        <v>28</v>
      </c>
      <c r="D36" s="239">
        <v>0</v>
      </c>
      <c r="E36" s="240">
        <v>0</v>
      </c>
      <c r="F36" s="57"/>
    </row>
    <row r="37" spans="2:6" ht="25.5">
      <c r="B37" s="75" t="s">
        <v>29</v>
      </c>
      <c r="C37" s="4" t="s">
        <v>30</v>
      </c>
      <c r="D37" s="239">
        <v>0</v>
      </c>
      <c r="E37" s="240">
        <v>0</v>
      </c>
      <c r="F37" s="57"/>
    </row>
    <row r="38" spans="2:6">
      <c r="B38" s="75" t="s">
        <v>31</v>
      </c>
      <c r="C38" s="4" t="s">
        <v>32</v>
      </c>
      <c r="D38" s="239">
        <v>0</v>
      </c>
      <c r="E38" s="240">
        <v>0</v>
      </c>
      <c r="F38" s="57"/>
    </row>
    <row r="39" spans="2:6">
      <c r="B39" s="76" t="s">
        <v>33</v>
      </c>
      <c r="C39" s="9" t="s">
        <v>34</v>
      </c>
      <c r="D39" s="241">
        <v>208534.57</v>
      </c>
      <c r="E39" s="242">
        <v>131132.55000000002</v>
      </c>
      <c r="F39" s="57"/>
    </row>
    <row r="40" spans="2:6" ht="13.5" thickBot="1">
      <c r="B40" s="69" t="s">
        <v>35</v>
      </c>
      <c r="C40" s="70" t="s">
        <v>36</v>
      </c>
      <c r="D40" s="243">
        <v>9305490.3900000006</v>
      </c>
      <c r="E40" s="244">
        <v>7883887.2799999993</v>
      </c>
    </row>
    <row r="41" spans="2:6" ht="13.5" thickBot="1">
      <c r="B41" s="71" t="s">
        <v>37</v>
      </c>
      <c r="C41" s="72" t="s">
        <v>38</v>
      </c>
      <c r="D41" s="245">
        <v>64454322.110000007</v>
      </c>
      <c r="E41" s="246">
        <f>SUM(E26,E27,E40)</f>
        <v>73275302.129999995</v>
      </c>
      <c r="F41" s="59"/>
    </row>
    <row r="42" spans="2:6">
      <c r="B42" s="66"/>
      <c r="C42" s="66"/>
      <c r="D42" s="247"/>
      <c r="E42" s="247"/>
      <c r="F42" s="59"/>
    </row>
    <row r="43" spans="2:6" ht="13.5">
      <c r="B43" s="408" t="s">
        <v>60</v>
      </c>
      <c r="C43" s="409"/>
      <c r="D43" s="409"/>
      <c r="E43" s="409"/>
    </row>
    <row r="44" spans="2:6" ht="14.25" thickBot="1">
      <c r="B44" s="410" t="s">
        <v>117</v>
      </c>
      <c r="C44" s="411"/>
      <c r="D44" s="411"/>
      <c r="E44" s="411"/>
    </row>
    <row r="45" spans="2:6" ht="13.5" thickBot="1">
      <c r="B45" s="62"/>
      <c r="C45" s="19" t="s">
        <v>39</v>
      </c>
      <c r="D45" s="218" t="str">
        <f>'Fundusz Gwarantowany'!$D$45</f>
        <v>30-06-2025</v>
      </c>
      <c r="E45" s="219" t="str">
        <f>'Fundusz Gwarantowany'!$E$45</f>
        <v>30-06-2026</v>
      </c>
    </row>
    <row r="46" spans="2:6">
      <c r="B46" s="10" t="s">
        <v>18</v>
      </c>
      <c r="C46" s="20" t="s">
        <v>108</v>
      </c>
      <c r="D46" s="248"/>
      <c r="E46" s="249"/>
    </row>
    <row r="47" spans="2:6">
      <c r="B47" s="144" t="s">
        <v>4</v>
      </c>
      <c r="C47" s="128" t="s">
        <v>40</v>
      </c>
      <c r="D47" s="250">
        <v>3795157.0468413471</v>
      </c>
      <c r="E47" s="251">
        <v>3682531.1845069281</v>
      </c>
    </row>
    <row r="48" spans="2:6">
      <c r="B48" s="145" t="s">
        <v>6</v>
      </c>
      <c r="C48" s="142" t="s">
        <v>41</v>
      </c>
      <c r="D48" s="250">
        <v>3760021.0890432154</v>
      </c>
      <c r="E48" s="252">
        <v>3553752.5752110123</v>
      </c>
    </row>
    <row r="49" spans="2:5">
      <c r="B49" s="146" t="s">
        <v>23</v>
      </c>
      <c r="C49" s="147" t="s">
        <v>109</v>
      </c>
      <c r="D49" s="253"/>
      <c r="E49" s="254"/>
    </row>
    <row r="50" spans="2:5">
      <c r="B50" s="144" t="s">
        <v>4</v>
      </c>
      <c r="C50" s="128" t="s">
        <v>40</v>
      </c>
      <c r="D50" s="250">
        <v>14.6874</v>
      </c>
      <c r="E50" s="255">
        <v>18.4528</v>
      </c>
    </row>
    <row r="51" spans="2:5">
      <c r="B51" s="144" t="s">
        <v>6</v>
      </c>
      <c r="C51" s="128" t="s">
        <v>110</v>
      </c>
      <c r="D51" s="250">
        <v>14.647</v>
      </c>
      <c r="E51" s="255">
        <v>18.1267</v>
      </c>
    </row>
    <row r="52" spans="2:5">
      <c r="B52" s="144" t="s">
        <v>8</v>
      </c>
      <c r="C52" s="128" t="s">
        <v>111</v>
      </c>
      <c r="D52" s="250">
        <v>17.39</v>
      </c>
      <c r="E52" s="255">
        <v>21.292300000000001</v>
      </c>
    </row>
    <row r="53" spans="2:5" ht="13.5" thickBot="1">
      <c r="B53" s="148" t="s">
        <v>9</v>
      </c>
      <c r="C53" s="149" t="s">
        <v>41</v>
      </c>
      <c r="D53" s="256">
        <v>17.141999999999999</v>
      </c>
      <c r="E53" s="257">
        <v>20.6191</v>
      </c>
    </row>
    <row r="54" spans="2:5">
      <c r="B54" s="170"/>
      <c r="C54" s="171"/>
      <c r="D54" s="258"/>
      <c r="E54" s="258"/>
    </row>
    <row r="55" spans="2:5" ht="13.5">
      <c r="B55" s="429" t="s">
        <v>62</v>
      </c>
      <c r="C55" s="421"/>
      <c r="D55" s="421"/>
      <c r="E55" s="421"/>
    </row>
    <row r="56" spans="2:5" ht="14.25" thickBot="1">
      <c r="B56" s="430" t="s">
        <v>112</v>
      </c>
      <c r="C56" s="422"/>
      <c r="D56" s="422"/>
      <c r="E56" s="422"/>
    </row>
    <row r="57" spans="2:5" ht="23.25" thickBot="1">
      <c r="B57" s="412" t="s">
        <v>42</v>
      </c>
      <c r="C57" s="413"/>
      <c r="D57" s="259" t="s">
        <v>118</v>
      </c>
      <c r="E57" s="260" t="s">
        <v>113</v>
      </c>
    </row>
    <row r="58" spans="2:5">
      <c r="B58" s="152" t="s">
        <v>18</v>
      </c>
      <c r="C58" s="153" t="s">
        <v>43</v>
      </c>
      <c r="D58" s="261">
        <f>SUM(D59:D70)</f>
        <v>73379752.75</v>
      </c>
      <c r="E58" s="262">
        <f>D58/E21</f>
        <v>1.0014254546479342</v>
      </c>
    </row>
    <row r="59" spans="2:5" ht="25.5">
      <c r="B59" s="172" t="s">
        <v>4</v>
      </c>
      <c r="C59" s="142" t="s">
        <v>44</v>
      </c>
      <c r="D59" s="263">
        <v>0</v>
      </c>
      <c r="E59" s="264">
        <v>0</v>
      </c>
    </row>
    <row r="60" spans="2:5" ht="25.5">
      <c r="B60" s="173" t="s">
        <v>6</v>
      </c>
      <c r="C60" s="128" t="s">
        <v>45</v>
      </c>
      <c r="D60" s="265">
        <v>0</v>
      </c>
      <c r="E60" s="266">
        <v>0</v>
      </c>
    </row>
    <row r="61" spans="2:5">
      <c r="B61" s="173" t="s">
        <v>8</v>
      </c>
      <c r="C61" s="128" t="s">
        <v>46</v>
      </c>
      <c r="D61" s="265">
        <v>0</v>
      </c>
      <c r="E61" s="266">
        <v>0</v>
      </c>
    </row>
    <row r="62" spans="2:5">
      <c r="B62" s="173" t="s">
        <v>9</v>
      </c>
      <c r="C62" s="128" t="s">
        <v>47</v>
      </c>
      <c r="D62" s="265">
        <v>0</v>
      </c>
      <c r="E62" s="266">
        <v>0</v>
      </c>
    </row>
    <row r="63" spans="2:5">
      <c r="B63" s="173" t="s">
        <v>29</v>
      </c>
      <c r="C63" s="128" t="s">
        <v>48</v>
      </c>
      <c r="D63" s="265">
        <v>0</v>
      </c>
      <c r="E63" s="266">
        <v>0</v>
      </c>
    </row>
    <row r="64" spans="2:5">
      <c r="B64" s="172" t="s">
        <v>31</v>
      </c>
      <c r="C64" s="142" t="s">
        <v>49</v>
      </c>
      <c r="D64" s="292">
        <v>73038363.859999999</v>
      </c>
      <c r="E64" s="264">
        <f>D64/E21</f>
        <v>0.99676646478264053</v>
      </c>
    </row>
    <row r="65" spans="2:5">
      <c r="B65" s="172" t="s">
        <v>33</v>
      </c>
      <c r="C65" s="142" t="s">
        <v>114</v>
      </c>
      <c r="D65" s="263">
        <v>0</v>
      </c>
      <c r="E65" s="264">
        <v>0</v>
      </c>
    </row>
    <row r="66" spans="2:5">
      <c r="B66" s="172" t="s">
        <v>50</v>
      </c>
      <c r="C66" s="142" t="s">
        <v>51</v>
      </c>
      <c r="D66" s="263">
        <v>0</v>
      </c>
      <c r="E66" s="264">
        <v>0</v>
      </c>
    </row>
    <row r="67" spans="2:5">
      <c r="B67" s="173" t="s">
        <v>52</v>
      </c>
      <c r="C67" s="128" t="s">
        <v>53</v>
      </c>
      <c r="D67" s="265">
        <v>0</v>
      </c>
      <c r="E67" s="266">
        <v>0</v>
      </c>
    </row>
    <row r="68" spans="2:5">
      <c r="B68" s="173" t="s">
        <v>54</v>
      </c>
      <c r="C68" s="128" t="s">
        <v>55</v>
      </c>
      <c r="D68" s="265">
        <v>0</v>
      </c>
      <c r="E68" s="266">
        <v>0</v>
      </c>
    </row>
    <row r="69" spans="2:5">
      <c r="B69" s="173" t="s">
        <v>56</v>
      </c>
      <c r="C69" s="128" t="s">
        <v>57</v>
      </c>
      <c r="D69" s="293">
        <v>341388.89</v>
      </c>
      <c r="E69" s="266">
        <f>D69/E21</f>
        <v>4.6589898652936472E-3</v>
      </c>
    </row>
    <row r="70" spans="2:5">
      <c r="B70" s="174" t="s">
        <v>58</v>
      </c>
      <c r="C70" s="175" t="s">
        <v>59</v>
      </c>
      <c r="D70" s="268">
        <v>0</v>
      </c>
      <c r="E70" s="269">
        <v>0</v>
      </c>
    </row>
    <row r="71" spans="2:5">
      <c r="B71" s="146" t="s">
        <v>23</v>
      </c>
      <c r="C71" s="134" t="s">
        <v>61</v>
      </c>
      <c r="D71" s="270">
        <f>E13</f>
        <v>415.4</v>
      </c>
      <c r="E71" s="271">
        <f>D71/E21</f>
        <v>5.6690315553121271E-6</v>
      </c>
    </row>
    <row r="72" spans="2:5">
      <c r="B72" s="160" t="s">
        <v>60</v>
      </c>
      <c r="C72" s="161" t="s">
        <v>63</v>
      </c>
      <c r="D72" s="272">
        <f>E14</f>
        <v>31865.940000000002</v>
      </c>
      <c r="E72" s="273">
        <f>D72/E21</f>
        <v>4.3487968078883714E-4</v>
      </c>
    </row>
    <row r="73" spans="2:5">
      <c r="B73" s="162" t="s">
        <v>62</v>
      </c>
      <c r="C73" s="163" t="s">
        <v>65</v>
      </c>
      <c r="D73" s="274">
        <f>E17</f>
        <v>136731.96</v>
      </c>
      <c r="E73" s="275">
        <f>D73/E21</f>
        <v>1.8660033602784678E-3</v>
      </c>
    </row>
    <row r="74" spans="2:5">
      <c r="B74" s="146" t="s">
        <v>64</v>
      </c>
      <c r="C74" s="134" t="s">
        <v>66</v>
      </c>
      <c r="D74" s="270">
        <f>D58+D71+D72-D73</f>
        <v>73275302.13000001</v>
      </c>
      <c r="E74" s="271">
        <f>E58+E71+E72-E73</f>
        <v>1</v>
      </c>
    </row>
    <row r="75" spans="2:5">
      <c r="B75" s="173" t="s">
        <v>4</v>
      </c>
      <c r="C75" s="128" t="s">
        <v>67</v>
      </c>
      <c r="D75" s="265">
        <f>D74</f>
        <v>73275302.13000001</v>
      </c>
      <c r="E75" s="266">
        <f>E74</f>
        <v>1</v>
      </c>
    </row>
    <row r="76" spans="2:5">
      <c r="B76" s="173" t="s">
        <v>6</v>
      </c>
      <c r="C76" s="128" t="s">
        <v>115</v>
      </c>
      <c r="D76" s="265">
        <v>0</v>
      </c>
      <c r="E76" s="266">
        <v>0</v>
      </c>
    </row>
    <row r="77" spans="2:5" ht="13.5" thickBot="1">
      <c r="B77" s="176" t="s">
        <v>8</v>
      </c>
      <c r="C77" s="149" t="s">
        <v>116</v>
      </c>
      <c r="D77" s="276">
        <v>0</v>
      </c>
      <c r="E77" s="277">
        <v>0</v>
      </c>
    </row>
    <row r="78" spans="2:5">
      <c r="B78" s="1"/>
      <c r="C78" s="1"/>
      <c r="D78" s="215"/>
      <c r="E78" s="215"/>
    </row>
    <row r="79" spans="2:5">
      <c r="B79" s="1"/>
      <c r="C79" s="1"/>
      <c r="D79" s="215"/>
      <c r="E79" s="215"/>
    </row>
    <row r="80" spans="2:5">
      <c r="B80" s="1"/>
      <c r="C80" s="1"/>
      <c r="D80" s="215"/>
      <c r="E80" s="215"/>
    </row>
    <row r="81" spans="2:5">
      <c r="B81" s="1"/>
      <c r="C81" s="1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1" type="noConversion"/>
  <pageMargins left="0.61" right="0.75" top="0.51" bottom="0.36" header="0.5" footer="0.5"/>
  <pageSetup paperSize="9" scale="70" orientation="portrait" r:id="rId1"/>
  <headerFooter alignWithMargins="0">
    <oddHeader>&amp;C&amp;"Calibri"&amp;10&amp;K000000Confidential&amp;1#</oddHeader>
  </headerFooter>
  <customProperties>
    <customPr name="_pios_id" r:id="rId2"/>
  </customPropertie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Arkusz88"/>
  <dimension ref="A1:L81"/>
  <sheetViews>
    <sheetView zoomScale="86" zoomScaleNormal="86" workbookViewId="0">
      <selection activeCell="E26" sqref="E26"/>
    </sheetView>
  </sheetViews>
  <sheetFormatPr defaultRowHeight="12.75"/>
  <cols>
    <col min="1" max="1" width="9.140625" style="18"/>
    <col min="2" max="2" width="4.5703125" bestFit="1" customWidth="1"/>
    <col min="3" max="3" width="77.7109375" customWidth="1"/>
    <col min="4" max="4" width="17.7109375" style="96" bestFit="1" customWidth="1"/>
    <col min="5" max="5" width="16.425781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8.5703125" style="186" bestFit="1" customWidth="1"/>
    <col min="11" max="11" width="7.1406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</row>
    <row r="4" spans="2:12" ht="15">
      <c r="B4" s="216"/>
      <c r="C4" s="216"/>
      <c r="D4" s="216"/>
      <c r="E4" s="216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199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344" t="s">
        <v>3</v>
      </c>
      <c r="C11" s="331" t="s">
        <v>105</v>
      </c>
      <c r="D11" s="280">
        <v>444229.42</v>
      </c>
      <c r="E11" s="221">
        <f>SUM(E12:E16)</f>
        <v>464477.87</v>
      </c>
    </row>
    <row r="12" spans="2:12">
      <c r="B12" s="345" t="s">
        <v>4</v>
      </c>
      <c r="C12" s="128" t="s">
        <v>5</v>
      </c>
      <c r="D12" s="281">
        <v>444229.42</v>
      </c>
      <c r="E12" s="282">
        <v>464477.87</v>
      </c>
    </row>
    <row r="13" spans="2:12">
      <c r="B13" s="345" t="s">
        <v>6</v>
      </c>
      <c r="C13" s="332" t="s">
        <v>7</v>
      </c>
      <c r="D13" s="281">
        <v>0</v>
      </c>
      <c r="E13" s="333">
        <v>0</v>
      </c>
    </row>
    <row r="14" spans="2:12">
      <c r="B14" s="345" t="s">
        <v>8</v>
      </c>
      <c r="C14" s="332" t="s">
        <v>10</v>
      </c>
      <c r="D14" s="281">
        <v>0</v>
      </c>
      <c r="E14" s="333">
        <v>0</v>
      </c>
      <c r="G14" s="188"/>
    </row>
    <row r="15" spans="2:12">
      <c r="B15" s="345" t="s">
        <v>102</v>
      </c>
      <c r="C15" s="332" t="s">
        <v>11</v>
      </c>
      <c r="D15" s="281">
        <v>0</v>
      </c>
      <c r="E15" s="333">
        <v>0</v>
      </c>
    </row>
    <row r="16" spans="2:12">
      <c r="B16" s="346" t="s">
        <v>103</v>
      </c>
      <c r="C16" s="334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45" t="s">
        <v>4</v>
      </c>
      <c r="C18" s="128" t="s">
        <v>11</v>
      </c>
      <c r="D18" s="283">
        <v>0</v>
      </c>
      <c r="E18" s="333">
        <v>0</v>
      </c>
    </row>
    <row r="19" spans="2:11">
      <c r="B19" s="345" t="s">
        <v>6</v>
      </c>
      <c r="C19" s="332" t="s">
        <v>104</v>
      </c>
      <c r="D19" s="281">
        <v>0</v>
      </c>
      <c r="E19" s="333">
        <v>0</v>
      </c>
    </row>
    <row r="20" spans="2:11" ht="13.5" thickBot="1">
      <c r="B20" s="347" t="s">
        <v>8</v>
      </c>
      <c r="C20" s="336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444229.42</v>
      </c>
      <c r="E21" s="246">
        <f>E11-E17</f>
        <v>464477.87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>
      <c r="B23" s="429" t="s">
        <v>100</v>
      </c>
      <c r="C23" s="419"/>
      <c r="D23" s="419"/>
      <c r="E23" s="419"/>
      <c r="G23" s="187"/>
    </row>
    <row r="24" spans="2:11" ht="14.25" thickBot="1">
      <c r="B24" s="430" t="s">
        <v>101</v>
      </c>
      <c r="C24" s="420"/>
      <c r="D24" s="420"/>
      <c r="E24" s="420"/>
    </row>
    <row r="25" spans="2:11" ht="13.5" thickBot="1">
      <c r="B25" s="168"/>
      <c r="C25" s="178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179" t="s">
        <v>15</v>
      </c>
      <c r="C26" s="180" t="s">
        <v>16</v>
      </c>
      <c r="D26" s="234">
        <v>432122.45</v>
      </c>
      <c r="E26" s="235">
        <v>458638.78</v>
      </c>
      <c r="G26" s="194"/>
    </row>
    <row r="27" spans="2:11">
      <c r="B27" s="131" t="s">
        <v>17</v>
      </c>
      <c r="C27" s="132" t="s">
        <v>107</v>
      </c>
      <c r="D27" s="236">
        <v>-10030.56</v>
      </c>
      <c r="E27" s="237">
        <v>-1811.97</v>
      </c>
      <c r="F27" s="57"/>
      <c r="G27" s="194"/>
      <c r="H27" s="193"/>
      <c r="I27" s="187"/>
      <c r="J27" s="194"/>
    </row>
    <row r="28" spans="2:11">
      <c r="B28" s="131" t="s">
        <v>18</v>
      </c>
      <c r="C28" s="132" t="s">
        <v>19</v>
      </c>
      <c r="D28" s="236">
        <v>3118.63</v>
      </c>
      <c r="E28" s="238">
        <v>2785.9500000000003</v>
      </c>
      <c r="F28" s="57"/>
      <c r="G28" s="187"/>
      <c r="H28" s="193"/>
      <c r="I28" s="187"/>
      <c r="J28" s="194"/>
    </row>
    <row r="29" spans="2:11">
      <c r="B29" s="140" t="s">
        <v>4</v>
      </c>
      <c r="C29" s="128" t="s">
        <v>20</v>
      </c>
      <c r="D29" s="239">
        <v>3118.62</v>
      </c>
      <c r="E29" s="240">
        <v>2785.94</v>
      </c>
      <c r="F29" s="57"/>
      <c r="G29" s="187"/>
      <c r="H29" s="193"/>
      <c r="I29" s="187"/>
      <c r="J29" s="194"/>
    </row>
    <row r="30" spans="2:11">
      <c r="B30" s="140" t="s">
        <v>6</v>
      </c>
      <c r="C30" s="128" t="s">
        <v>21</v>
      </c>
      <c r="D30" s="239">
        <v>0</v>
      </c>
      <c r="E30" s="240">
        <v>0</v>
      </c>
      <c r="F30" s="57"/>
      <c r="G30" s="187"/>
      <c r="H30" s="193"/>
      <c r="I30" s="187"/>
      <c r="J30" s="194"/>
    </row>
    <row r="31" spans="2:11">
      <c r="B31" s="140" t="s">
        <v>8</v>
      </c>
      <c r="C31" s="128" t="s">
        <v>22</v>
      </c>
      <c r="D31" s="239">
        <v>0.01</v>
      </c>
      <c r="E31" s="240">
        <v>0.01</v>
      </c>
      <c r="F31" s="57"/>
      <c r="G31" s="187"/>
      <c r="H31" s="193"/>
      <c r="I31" s="187"/>
      <c r="J31" s="194"/>
    </row>
    <row r="32" spans="2:11">
      <c r="B32" s="133" t="s">
        <v>23</v>
      </c>
      <c r="C32" s="134" t="s">
        <v>24</v>
      </c>
      <c r="D32" s="236">
        <v>13149.19</v>
      </c>
      <c r="E32" s="238">
        <v>4597.92</v>
      </c>
      <c r="F32" s="57"/>
      <c r="G32" s="194"/>
      <c r="H32" s="193"/>
      <c r="I32" s="187"/>
      <c r="J32" s="194"/>
    </row>
    <row r="33" spans="2:10">
      <c r="B33" s="140" t="s">
        <v>4</v>
      </c>
      <c r="C33" s="128" t="s">
        <v>25</v>
      </c>
      <c r="D33" s="239">
        <v>8410.7099999999991</v>
      </c>
      <c r="E33" s="240">
        <v>0</v>
      </c>
      <c r="F33" s="57"/>
      <c r="G33" s="187"/>
      <c r="H33" s="193"/>
      <c r="I33" s="187"/>
      <c r="J33" s="194"/>
    </row>
    <row r="34" spans="2:10">
      <c r="B34" s="140" t="s">
        <v>6</v>
      </c>
      <c r="C34" s="128" t="s">
        <v>26</v>
      </c>
      <c r="D34" s="239">
        <v>0</v>
      </c>
      <c r="E34" s="240">
        <v>0</v>
      </c>
      <c r="F34" s="57"/>
      <c r="G34" s="187"/>
      <c r="H34" s="193"/>
      <c r="I34" s="187"/>
      <c r="J34" s="194"/>
    </row>
    <row r="35" spans="2:10">
      <c r="B35" s="140" t="s">
        <v>8</v>
      </c>
      <c r="C35" s="128" t="s">
        <v>27</v>
      </c>
      <c r="D35" s="239">
        <v>1510.69</v>
      </c>
      <c r="E35" s="240">
        <v>1222.92</v>
      </c>
      <c r="F35" s="57"/>
      <c r="G35" s="187"/>
      <c r="H35" s="193"/>
      <c r="I35" s="187"/>
      <c r="J35" s="194"/>
    </row>
    <row r="36" spans="2:10">
      <c r="B36" s="140" t="s">
        <v>9</v>
      </c>
      <c r="C36" s="128" t="s">
        <v>28</v>
      </c>
      <c r="D36" s="239">
        <v>0</v>
      </c>
      <c r="E36" s="240">
        <v>0</v>
      </c>
      <c r="F36" s="57"/>
      <c r="G36" s="187"/>
      <c r="H36" s="193"/>
      <c r="I36" s="187"/>
      <c r="J36" s="194"/>
    </row>
    <row r="37" spans="2:10" ht="25.5">
      <c r="B37" s="140" t="s">
        <v>29</v>
      </c>
      <c r="C37" s="128" t="s">
        <v>30</v>
      </c>
      <c r="D37" s="239">
        <v>3227.79</v>
      </c>
      <c r="E37" s="240">
        <v>3375</v>
      </c>
      <c r="F37" s="57"/>
      <c r="G37" s="187"/>
      <c r="H37" s="193"/>
      <c r="I37" s="187"/>
      <c r="J37" s="194"/>
    </row>
    <row r="38" spans="2:10">
      <c r="B38" s="140" t="s">
        <v>31</v>
      </c>
      <c r="C38" s="128" t="s">
        <v>32</v>
      </c>
      <c r="D38" s="239">
        <v>0</v>
      </c>
      <c r="E38" s="240">
        <v>0</v>
      </c>
      <c r="F38" s="57"/>
      <c r="G38" s="187"/>
      <c r="H38" s="193"/>
      <c r="I38" s="187"/>
      <c r="J38" s="194"/>
    </row>
    <row r="39" spans="2:10">
      <c r="B39" s="141" t="s">
        <v>33</v>
      </c>
      <c r="C39" s="142" t="s">
        <v>34</v>
      </c>
      <c r="D39" s="241">
        <v>0</v>
      </c>
      <c r="E39" s="242">
        <v>0</v>
      </c>
      <c r="F39" s="57"/>
      <c r="G39" s="187"/>
      <c r="H39" s="193"/>
      <c r="I39" s="187"/>
      <c r="J39" s="194"/>
    </row>
    <row r="40" spans="2:10" ht="13.5" thickBot="1">
      <c r="B40" s="181" t="s">
        <v>35</v>
      </c>
      <c r="C40" s="182" t="s">
        <v>36</v>
      </c>
      <c r="D40" s="243">
        <v>22137.53</v>
      </c>
      <c r="E40" s="244">
        <v>7651.06</v>
      </c>
      <c r="G40" s="194"/>
      <c r="H40" s="189"/>
    </row>
    <row r="41" spans="2:10" ht="13.5" thickBot="1">
      <c r="B41" s="183" t="s">
        <v>37</v>
      </c>
      <c r="C41" s="184" t="s">
        <v>38</v>
      </c>
      <c r="D41" s="245">
        <v>444229.42000000004</v>
      </c>
      <c r="E41" s="246">
        <f>SUM(E26,E27,E40)</f>
        <v>464477.87000000005</v>
      </c>
      <c r="F41" s="59"/>
      <c r="G41" s="194"/>
      <c r="H41" s="189"/>
    </row>
    <row r="42" spans="2:10">
      <c r="B42" s="185"/>
      <c r="C42" s="185"/>
      <c r="D42" s="247"/>
      <c r="E42" s="247"/>
      <c r="F42" s="59"/>
      <c r="G42" s="188"/>
    </row>
    <row r="43" spans="2:10" ht="13.5">
      <c r="B43" s="429" t="s">
        <v>60</v>
      </c>
      <c r="C43" s="421"/>
      <c r="D43" s="421"/>
      <c r="E43" s="421"/>
      <c r="G43"/>
    </row>
    <row r="44" spans="2:10" ht="14.25" thickBot="1">
      <c r="B44" s="430" t="s">
        <v>117</v>
      </c>
      <c r="C44" s="422"/>
      <c r="D44" s="422"/>
      <c r="E44" s="422"/>
      <c r="G44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144" t="s">
        <v>4</v>
      </c>
      <c r="C47" s="128" t="s">
        <v>40</v>
      </c>
      <c r="D47" s="250">
        <v>1193.27991</v>
      </c>
      <c r="E47" s="251">
        <v>1152.9960799999999</v>
      </c>
      <c r="G47" s="187"/>
    </row>
    <row r="48" spans="2:10">
      <c r="B48" s="145" t="s">
        <v>6</v>
      </c>
      <c r="C48" s="142" t="s">
        <v>41</v>
      </c>
      <c r="D48" s="250">
        <v>1165.7728999999999</v>
      </c>
      <c r="E48" s="252">
        <v>1148.41851</v>
      </c>
      <c r="G48" s="187"/>
    </row>
    <row r="49" spans="2:7">
      <c r="B49" s="146" t="s">
        <v>23</v>
      </c>
      <c r="C49" s="147" t="s">
        <v>109</v>
      </c>
      <c r="D49" s="253"/>
      <c r="E49" s="254"/>
    </row>
    <row r="50" spans="2:7">
      <c r="B50" s="144" t="s">
        <v>4</v>
      </c>
      <c r="C50" s="128" t="s">
        <v>40</v>
      </c>
      <c r="D50" s="250">
        <v>362.13</v>
      </c>
      <c r="E50" s="255">
        <v>397.78</v>
      </c>
    </row>
    <row r="51" spans="2:7">
      <c r="B51" s="144" t="s">
        <v>6</v>
      </c>
      <c r="C51" s="128" t="s">
        <v>110</v>
      </c>
      <c r="D51" s="250">
        <v>359.62</v>
      </c>
      <c r="E51" s="255">
        <v>386.5</v>
      </c>
    </row>
    <row r="52" spans="2:7">
      <c r="B52" s="144" t="s">
        <v>8</v>
      </c>
      <c r="C52" s="128" t="s">
        <v>111</v>
      </c>
      <c r="D52" s="250">
        <v>382.04</v>
      </c>
      <c r="E52" s="255">
        <v>406.23</v>
      </c>
    </row>
    <row r="53" spans="2:7" ht="13.5" thickBot="1">
      <c r="B53" s="148" t="s">
        <v>9</v>
      </c>
      <c r="C53" s="149" t="s">
        <v>41</v>
      </c>
      <c r="D53" s="256">
        <v>381.06</v>
      </c>
      <c r="E53" s="257">
        <v>404.45</v>
      </c>
    </row>
    <row r="54" spans="2:7">
      <c r="B54" s="150"/>
      <c r="C54" s="151"/>
      <c r="D54" s="258"/>
      <c r="E54" s="258"/>
    </row>
    <row r="55" spans="2:7" ht="13.5">
      <c r="B55" s="429" t="s">
        <v>62</v>
      </c>
      <c r="C55" s="409"/>
      <c r="D55" s="409"/>
      <c r="E55" s="409"/>
      <c r="G55"/>
    </row>
    <row r="56" spans="2:7" ht="14.25" thickBot="1">
      <c r="B56" s="430" t="s">
        <v>112</v>
      </c>
      <c r="C56" s="411"/>
      <c r="D56" s="411"/>
      <c r="E56" s="411"/>
      <c r="G56"/>
    </row>
    <row r="57" spans="2:7" ht="34.5" thickBot="1">
      <c r="B57" s="436" t="s">
        <v>42</v>
      </c>
      <c r="C57" s="437"/>
      <c r="D57" s="290" t="s">
        <v>118</v>
      </c>
      <c r="E57" s="291" t="s">
        <v>113</v>
      </c>
    </row>
    <row r="58" spans="2:7">
      <c r="B58" s="152" t="s">
        <v>18</v>
      </c>
      <c r="C58" s="153" t="s">
        <v>43</v>
      </c>
      <c r="D58" s="261">
        <f>D64</f>
        <v>464477.87</v>
      </c>
      <c r="E58" s="262">
        <f>D58/E21</f>
        <v>1</v>
      </c>
    </row>
    <row r="59" spans="2:7" ht="25.5">
      <c r="B59" s="349" t="s">
        <v>4</v>
      </c>
      <c r="C59" s="155" t="s">
        <v>44</v>
      </c>
      <c r="D59" s="263">
        <v>0</v>
      </c>
      <c r="E59" s="264">
        <v>0</v>
      </c>
    </row>
    <row r="60" spans="2:7" ht="25.5">
      <c r="B60" s="350" t="s">
        <v>6</v>
      </c>
      <c r="C60" s="157" t="s">
        <v>45</v>
      </c>
      <c r="D60" s="265">
        <v>0</v>
      </c>
      <c r="E60" s="266">
        <v>0</v>
      </c>
    </row>
    <row r="61" spans="2:7">
      <c r="B61" s="350" t="s">
        <v>8</v>
      </c>
      <c r="C61" s="157" t="s">
        <v>46</v>
      </c>
      <c r="D61" s="265">
        <v>0</v>
      </c>
      <c r="E61" s="266">
        <v>0</v>
      </c>
    </row>
    <row r="62" spans="2:7">
      <c r="B62" s="350" t="s">
        <v>9</v>
      </c>
      <c r="C62" s="157" t="s">
        <v>47</v>
      </c>
      <c r="D62" s="265">
        <v>0</v>
      </c>
      <c r="E62" s="266">
        <v>0</v>
      </c>
    </row>
    <row r="63" spans="2:7">
      <c r="B63" s="350" t="s">
        <v>29</v>
      </c>
      <c r="C63" s="157" t="s">
        <v>48</v>
      </c>
      <c r="D63" s="265">
        <v>0</v>
      </c>
      <c r="E63" s="266">
        <v>0</v>
      </c>
    </row>
    <row r="64" spans="2:7">
      <c r="B64" s="349" t="s">
        <v>31</v>
      </c>
      <c r="C64" s="155" t="s">
        <v>49</v>
      </c>
      <c r="D64" s="263">
        <f>E21</f>
        <v>464477.87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v>0</v>
      </c>
      <c r="E73" s="275">
        <v>0</v>
      </c>
    </row>
    <row r="74" spans="2:5">
      <c r="B74" s="352" t="s">
        <v>64</v>
      </c>
      <c r="C74" s="134" t="s">
        <v>66</v>
      </c>
      <c r="D74" s="270">
        <f>D58</f>
        <v>464477.87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f>D74</f>
        <v>464477.87</v>
      </c>
      <c r="E75" s="266">
        <f>E74</f>
        <v>1</v>
      </c>
    </row>
    <row r="76" spans="2:5">
      <c r="B76" s="350" t="s">
        <v>6</v>
      </c>
      <c r="C76" s="157" t="s">
        <v>115</v>
      </c>
      <c r="D76" s="265">
        <v>0</v>
      </c>
      <c r="E76" s="266">
        <v>0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1" type="noConversion"/>
  <pageMargins left="0.56999999999999995" right="0.75" top="0.61" bottom="0.6" header="0.5" footer="0.5"/>
  <pageSetup paperSize="9" scale="70" orientation="portrait" r:id="rId1"/>
  <headerFooter alignWithMargins="0">
    <oddHeader>&amp;C&amp;"Calibri"&amp;10&amp;K000000Confidential&amp;1#</oddHeader>
  </headerFooter>
  <customProperties>
    <customPr name="_pios_id" r:id="rId2"/>
  </customPropertie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Arkusz91">
    <pageSetUpPr fitToPage="1"/>
  </sheetPr>
  <dimension ref="A1:L81"/>
  <sheetViews>
    <sheetView zoomScale="86" zoomScaleNormal="86" workbookViewId="0">
      <selection activeCell="E26" sqref="E26"/>
    </sheetView>
  </sheetViews>
  <sheetFormatPr defaultRowHeight="12.75"/>
  <cols>
    <col min="1" max="1" width="9.140625" style="18"/>
    <col min="2" max="2" width="4.42578125" bestFit="1" customWidth="1"/>
    <col min="3" max="3" width="77.7109375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9.140625" style="186" bestFit="1" customWidth="1"/>
    <col min="11" max="11" width="7.425781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H2" s="200"/>
      <c r="I2" s="200"/>
      <c r="J2" s="194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  <c r="H3" s="200"/>
      <c r="I3" s="200"/>
      <c r="J3" s="194"/>
    </row>
    <row r="4" spans="2:12" ht="15">
      <c r="B4" s="216"/>
      <c r="C4" s="216"/>
      <c r="D4" s="216"/>
      <c r="E4" s="216"/>
      <c r="J4" s="194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194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344" t="s">
        <v>3</v>
      </c>
      <c r="C11" s="331" t="s">
        <v>105</v>
      </c>
      <c r="D11" s="280">
        <v>2427106.1</v>
      </c>
      <c r="E11" s="221">
        <f>SUM(E12:E16)</f>
        <v>2495795.14</v>
      </c>
    </row>
    <row r="12" spans="2:12">
      <c r="B12" s="345" t="s">
        <v>4</v>
      </c>
      <c r="C12" s="128" t="s">
        <v>5</v>
      </c>
      <c r="D12" s="281">
        <v>2427106.1</v>
      </c>
      <c r="E12" s="282">
        <v>2495795.14</v>
      </c>
    </row>
    <row r="13" spans="2:12">
      <c r="B13" s="345" t="s">
        <v>6</v>
      </c>
      <c r="C13" s="332" t="s">
        <v>7</v>
      </c>
      <c r="D13" s="281">
        <v>0</v>
      </c>
      <c r="E13" s="333">
        <v>0</v>
      </c>
    </row>
    <row r="14" spans="2:12">
      <c r="B14" s="345" t="s">
        <v>8</v>
      </c>
      <c r="C14" s="332" t="s">
        <v>10</v>
      </c>
      <c r="D14" s="281">
        <v>0</v>
      </c>
      <c r="E14" s="333">
        <v>0</v>
      </c>
      <c r="G14" s="188"/>
    </row>
    <row r="15" spans="2:12">
      <c r="B15" s="345" t="s">
        <v>102</v>
      </c>
      <c r="C15" s="332" t="s">
        <v>11</v>
      </c>
      <c r="D15" s="281">
        <v>0</v>
      </c>
      <c r="E15" s="333">
        <v>0</v>
      </c>
    </row>
    <row r="16" spans="2:12">
      <c r="B16" s="346" t="s">
        <v>103</v>
      </c>
      <c r="C16" s="334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45" t="s">
        <v>4</v>
      </c>
      <c r="C18" s="128" t="s">
        <v>11</v>
      </c>
      <c r="D18" s="283">
        <v>0</v>
      </c>
      <c r="E18" s="333">
        <v>0</v>
      </c>
    </row>
    <row r="19" spans="2:11">
      <c r="B19" s="345" t="s">
        <v>6</v>
      </c>
      <c r="C19" s="332" t="s">
        <v>104</v>
      </c>
      <c r="D19" s="281">
        <v>0</v>
      </c>
      <c r="E19" s="333">
        <v>0</v>
      </c>
    </row>
    <row r="20" spans="2:11" ht="13.5" thickBot="1">
      <c r="B20" s="347" t="s">
        <v>8</v>
      </c>
      <c r="C20" s="336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2427106.1</v>
      </c>
      <c r="E21" s="246">
        <f>E11-E17</f>
        <v>2495795.14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>
      <c r="B23" s="429" t="s">
        <v>100</v>
      </c>
      <c r="C23" s="419"/>
      <c r="D23" s="419"/>
      <c r="E23" s="419"/>
      <c r="G23" s="187"/>
    </row>
    <row r="24" spans="2:11" ht="14.25" thickBot="1">
      <c r="B24" s="430" t="s">
        <v>101</v>
      </c>
      <c r="C24" s="420"/>
      <c r="D24" s="420"/>
      <c r="E24" s="420"/>
    </row>
    <row r="25" spans="2:11" ht="13.5" thickBot="1">
      <c r="B25" s="168"/>
      <c r="C25" s="178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179" t="s">
        <v>15</v>
      </c>
      <c r="C26" s="180" t="s">
        <v>16</v>
      </c>
      <c r="D26" s="234">
        <v>2232641.83</v>
      </c>
      <c r="E26" s="235">
        <v>2659335.39</v>
      </c>
      <c r="G26" s="194"/>
    </row>
    <row r="27" spans="2:11">
      <c r="B27" s="131" t="s">
        <v>17</v>
      </c>
      <c r="C27" s="132" t="s">
        <v>107</v>
      </c>
      <c r="D27" s="236">
        <v>-69014.599999999991</v>
      </c>
      <c r="E27" s="237">
        <v>-457170.09</v>
      </c>
      <c r="F27" s="57"/>
      <c r="G27" s="194"/>
      <c r="H27" s="193"/>
      <c r="I27" s="187"/>
      <c r="J27" s="194"/>
    </row>
    <row r="28" spans="2:11">
      <c r="B28" s="131" t="s">
        <v>18</v>
      </c>
      <c r="C28" s="132" t="s">
        <v>19</v>
      </c>
      <c r="D28" s="236">
        <v>0</v>
      </c>
      <c r="E28" s="238">
        <v>0</v>
      </c>
      <c r="F28" s="57"/>
      <c r="G28" s="187"/>
      <c r="H28" s="193"/>
      <c r="I28" s="187"/>
      <c r="J28" s="194"/>
    </row>
    <row r="29" spans="2:11">
      <c r="B29" s="140" t="s">
        <v>4</v>
      </c>
      <c r="C29" s="128" t="s">
        <v>20</v>
      </c>
      <c r="D29" s="239">
        <v>0</v>
      </c>
      <c r="E29" s="240">
        <v>0</v>
      </c>
      <c r="F29" s="57"/>
      <c r="G29" s="187"/>
      <c r="H29" s="193"/>
      <c r="I29" s="187"/>
      <c r="J29" s="194"/>
    </row>
    <row r="30" spans="2:11">
      <c r="B30" s="140" t="s">
        <v>6</v>
      </c>
      <c r="C30" s="128" t="s">
        <v>21</v>
      </c>
      <c r="D30" s="239">
        <v>0</v>
      </c>
      <c r="E30" s="240">
        <v>0</v>
      </c>
      <c r="F30" s="57"/>
      <c r="G30" s="187"/>
      <c r="H30" s="193"/>
      <c r="I30" s="187"/>
      <c r="J30" s="194"/>
    </row>
    <row r="31" spans="2:11">
      <c r="B31" s="140" t="s">
        <v>8</v>
      </c>
      <c r="C31" s="128" t="s">
        <v>22</v>
      </c>
      <c r="D31" s="239">
        <v>0</v>
      </c>
      <c r="E31" s="240">
        <v>0</v>
      </c>
      <c r="F31" s="57"/>
      <c r="G31" s="187"/>
      <c r="H31" s="193"/>
      <c r="I31" s="187"/>
      <c r="J31" s="194"/>
    </row>
    <row r="32" spans="2:11">
      <c r="B32" s="133" t="s">
        <v>23</v>
      </c>
      <c r="C32" s="134" t="s">
        <v>24</v>
      </c>
      <c r="D32" s="236">
        <v>69014.599999999991</v>
      </c>
      <c r="E32" s="238">
        <v>457170.09</v>
      </c>
      <c r="F32" s="57"/>
      <c r="G32" s="194"/>
      <c r="H32" s="193"/>
      <c r="I32" s="187"/>
      <c r="J32" s="194"/>
    </row>
    <row r="33" spans="2:10">
      <c r="B33" s="140" t="s">
        <v>4</v>
      </c>
      <c r="C33" s="128" t="s">
        <v>25</v>
      </c>
      <c r="D33" s="239">
        <v>0</v>
      </c>
      <c r="E33" s="240">
        <v>434744.14</v>
      </c>
      <c r="F33" s="57"/>
      <c r="G33" s="187"/>
      <c r="H33" s="193"/>
      <c r="I33" s="187"/>
      <c r="J33" s="194"/>
    </row>
    <row r="34" spans="2:10">
      <c r="B34" s="140" t="s">
        <v>6</v>
      </c>
      <c r="C34" s="128" t="s">
        <v>26</v>
      </c>
      <c r="D34" s="239">
        <v>48446.25</v>
      </c>
      <c r="E34" s="240">
        <v>0</v>
      </c>
      <c r="F34" s="57"/>
      <c r="G34" s="187"/>
      <c r="H34" s="193"/>
      <c r="I34" s="187"/>
      <c r="J34" s="194"/>
    </row>
    <row r="35" spans="2:10">
      <c r="B35" s="140" t="s">
        <v>8</v>
      </c>
      <c r="C35" s="128" t="s">
        <v>27</v>
      </c>
      <c r="D35" s="239">
        <v>1321.94</v>
      </c>
      <c r="E35" s="240">
        <v>321</v>
      </c>
      <c r="F35" s="57"/>
      <c r="G35" s="187"/>
      <c r="H35" s="193"/>
      <c r="I35" s="187"/>
      <c r="J35" s="194"/>
    </row>
    <row r="36" spans="2:10">
      <c r="B36" s="140" t="s">
        <v>9</v>
      </c>
      <c r="C36" s="128" t="s">
        <v>28</v>
      </c>
      <c r="D36" s="239">
        <v>0</v>
      </c>
      <c r="E36" s="240">
        <v>0</v>
      </c>
      <c r="F36" s="57"/>
      <c r="G36" s="187"/>
      <c r="H36" s="193"/>
      <c r="I36" s="187"/>
      <c r="J36" s="194"/>
    </row>
    <row r="37" spans="2:10" ht="25.5">
      <c r="B37" s="140" t="s">
        <v>29</v>
      </c>
      <c r="C37" s="128" t="s">
        <v>30</v>
      </c>
      <c r="D37" s="239">
        <v>19246.37</v>
      </c>
      <c r="E37" s="240">
        <v>22104.95</v>
      </c>
      <c r="F37" s="57"/>
      <c r="G37" s="187"/>
      <c r="H37" s="193"/>
      <c r="I37" s="187"/>
      <c r="J37" s="194"/>
    </row>
    <row r="38" spans="2:10">
      <c r="B38" s="140" t="s">
        <v>31</v>
      </c>
      <c r="C38" s="128" t="s">
        <v>32</v>
      </c>
      <c r="D38" s="239">
        <v>0</v>
      </c>
      <c r="E38" s="240">
        <v>0</v>
      </c>
      <c r="F38" s="57"/>
      <c r="G38"/>
      <c r="H38" s="193"/>
      <c r="I38" s="187"/>
      <c r="J38" s="194"/>
    </row>
    <row r="39" spans="2:10">
      <c r="B39" s="141" t="s">
        <v>33</v>
      </c>
      <c r="C39" s="142" t="s">
        <v>34</v>
      </c>
      <c r="D39" s="241">
        <v>0.04</v>
      </c>
      <c r="E39" s="242">
        <v>0</v>
      </c>
      <c r="F39" s="57"/>
      <c r="G39"/>
      <c r="H39" s="193"/>
      <c r="I39" s="187"/>
      <c r="J39" s="194"/>
    </row>
    <row r="40" spans="2:10" ht="13.5" thickBot="1">
      <c r="B40" s="181" t="s">
        <v>35</v>
      </c>
      <c r="C40" s="182" t="s">
        <v>36</v>
      </c>
      <c r="D40" s="243">
        <v>263478.87</v>
      </c>
      <c r="E40" s="244">
        <v>293629.84000000003</v>
      </c>
      <c r="G40" s="194"/>
    </row>
    <row r="41" spans="2:10" ht="13.5" thickBot="1">
      <c r="B41" s="183" t="s">
        <v>37</v>
      </c>
      <c r="C41" s="184" t="s">
        <v>38</v>
      </c>
      <c r="D41" s="245">
        <v>2427106.1</v>
      </c>
      <c r="E41" s="246">
        <f>SUM(E26,E27,E40)</f>
        <v>2495795.14</v>
      </c>
      <c r="F41" s="59"/>
      <c r="G41" s="194"/>
    </row>
    <row r="42" spans="2:10">
      <c r="B42" s="185"/>
      <c r="C42" s="185"/>
      <c r="D42" s="247"/>
      <c r="E42" s="247"/>
      <c r="F42" s="59"/>
      <c r="G42" s="188"/>
    </row>
    <row r="43" spans="2:10" ht="13.5">
      <c r="B43" s="429" t="s">
        <v>60</v>
      </c>
      <c r="C43" s="421"/>
      <c r="D43" s="421"/>
      <c r="E43" s="421"/>
      <c r="G43" s="187"/>
    </row>
    <row r="44" spans="2:10" ht="14.25" thickBot="1">
      <c r="B44" s="430" t="s">
        <v>117</v>
      </c>
      <c r="C44" s="422"/>
      <c r="D44" s="422"/>
      <c r="E44" s="422"/>
      <c r="G44" s="187"/>
      <c r="H44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  <c r="H45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144" t="s">
        <v>4</v>
      </c>
      <c r="C47" s="128" t="s">
        <v>40</v>
      </c>
      <c r="D47" s="250">
        <v>9049.6608699999997</v>
      </c>
      <c r="E47" s="251">
        <v>8718.8465699999997</v>
      </c>
      <c r="G47" s="187"/>
    </row>
    <row r="48" spans="2:10">
      <c r="B48" s="145" t="s">
        <v>6</v>
      </c>
      <c r="C48" s="142" t="s">
        <v>41</v>
      </c>
      <c r="D48" s="250">
        <v>8796.7311699999991</v>
      </c>
      <c r="E48" s="252">
        <v>7363.9653699999999</v>
      </c>
      <c r="G48" s="187"/>
    </row>
    <row r="49" spans="2:5">
      <c r="B49" s="146" t="s">
        <v>23</v>
      </c>
      <c r="C49" s="147" t="s">
        <v>109</v>
      </c>
      <c r="D49" s="253"/>
      <c r="E49" s="254"/>
    </row>
    <row r="50" spans="2:5">
      <c r="B50" s="144" t="s">
        <v>4</v>
      </c>
      <c r="C50" s="128" t="s">
        <v>40</v>
      </c>
      <c r="D50" s="250">
        <v>246.71</v>
      </c>
      <c r="E50" s="255">
        <v>305.01</v>
      </c>
    </row>
    <row r="51" spans="2:5">
      <c r="B51" s="144" t="s">
        <v>6</v>
      </c>
      <c r="C51" s="128" t="s">
        <v>110</v>
      </c>
      <c r="D51" s="250">
        <v>239.85</v>
      </c>
      <c r="E51" s="255">
        <v>299.93</v>
      </c>
    </row>
    <row r="52" spans="2:5">
      <c r="B52" s="144" t="s">
        <v>8</v>
      </c>
      <c r="C52" s="128" t="s">
        <v>111</v>
      </c>
      <c r="D52" s="250">
        <v>282.85000000000002</v>
      </c>
      <c r="E52" s="255">
        <v>338.92</v>
      </c>
    </row>
    <row r="53" spans="2:5" ht="13.5" thickBot="1">
      <c r="B53" s="148" t="s">
        <v>9</v>
      </c>
      <c r="C53" s="149" t="s">
        <v>41</v>
      </c>
      <c r="D53" s="256">
        <v>275.91000000000003</v>
      </c>
      <c r="E53" s="257">
        <v>338.92</v>
      </c>
    </row>
    <row r="54" spans="2:5">
      <c r="B54" s="150"/>
      <c r="C54" s="151"/>
      <c r="D54" s="258"/>
      <c r="E54" s="258"/>
    </row>
    <row r="55" spans="2:5" ht="13.5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23.25" thickBot="1">
      <c r="B57" s="436" t="s">
        <v>42</v>
      </c>
      <c r="C57" s="437"/>
      <c r="D57" s="290" t="s">
        <v>118</v>
      </c>
      <c r="E57" s="291" t="s">
        <v>113</v>
      </c>
    </row>
    <row r="58" spans="2:5">
      <c r="B58" s="152" t="s">
        <v>18</v>
      </c>
      <c r="C58" s="153" t="s">
        <v>43</v>
      </c>
      <c r="D58" s="261">
        <f>D64</f>
        <v>2495795.14</v>
      </c>
      <c r="E58" s="262">
        <f>D58/E21</f>
        <v>1</v>
      </c>
    </row>
    <row r="59" spans="2:5" ht="25.5">
      <c r="B59" s="349" t="s">
        <v>4</v>
      </c>
      <c r="C59" s="155" t="s">
        <v>44</v>
      </c>
      <c r="D59" s="263">
        <v>0</v>
      </c>
      <c r="E59" s="264">
        <v>0</v>
      </c>
    </row>
    <row r="60" spans="2:5" ht="25.5">
      <c r="B60" s="350" t="s">
        <v>6</v>
      </c>
      <c r="C60" s="157" t="s">
        <v>45</v>
      </c>
      <c r="D60" s="265">
        <v>0</v>
      </c>
      <c r="E60" s="266">
        <v>0</v>
      </c>
    </row>
    <row r="61" spans="2:5">
      <c r="B61" s="350" t="s">
        <v>8</v>
      </c>
      <c r="C61" s="157" t="s">
        <v>46</v>
      </c>
      <c r="D61" s="265">
        <v>0</v>
      </c>
      <c r="E61" s="266">
        <v>0</v>
      </c>
    </row>
    <row r="62" spans="2:5">
      <c r="B62" s="350" t="s">
        <v>9</v>
      </c>
      <c r="C62" s="157" t="s">
        <v>47</v>
      </c>
      <c r="D62" s="265">
        <v>0</v>
      </c>
      <c r="E62" s="266">
        <v>0</v>
      </c>
    </row>
    <row r="63" spans="2:5">
      <c r="B63" s="350" t="s">
        <v>29</v>
      </c>
      <c r="C63" s="157" t="s">
        <v>48</v>
      </c>
      <c r="D63" s="265">
        <v>0</v>
      </c>
      <c r="E63" s="266">
        <v>0</v>
      </c>
    </row>
    <row r="64" spans="2:5">
      <c r="B64" s="349" t="s">
        <v>31</v>
      </c>
      <c r="C64" s="155" t="s">
        <v>49</v>
      </c>
      <c r="D64" s="263">
        <f>E21</f>
        <v>2495795.14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v>0</v>
      </c>
      <c r="E73" s="275">
        <v>0</v>
      </c>
    </row>
    <row r="74" spans="2:5">
      <c r="B74" s="352" t="s">
        <v>64</v>
      </c>
      <c r="C74" s="134" t="s">
        <v>66</v>
      </c>
      <c r="D74" s="270">
        <f>D58</f>
        <v>2495795.14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f>D74</f>
        <v>2495795.14</v>
      </c>
      <c r="E75" s="266">
        <f>E74</f>
        <v>1</v>
      </c>
    </row>
    <row r="76" spans="2:5">
      <c r="B76" s="350" t="s">
        <v>6</v>
      </c>
      <c r="C76" s="157" t="s">
        <v>115</v>
      </c>
      <c r="D76" s="265">
        <v>0</v>
      </c>
      <c r="E76" s="266">
        <v>0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  <headerFooter>
    <oddHeader>&amp;C&amp;"Calibri"&amp;10&amp;K000000Confidential&amp;1#</oddHeader>
  </headerFooter>
  <customProperties>
    <customPr name="_pios_id" r:id="rId2"/>
  </customPropertie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Arkusz92"/>
  <dimension ref="A1:L81"/>
  <sheetViews>
    <sheetView zoomScale="86" zoomScaleNormal="86" workbookViewId="0">
      <selection activeCell="E26" sqref="E26"/>
    </sheetView>
  </sheetViews>
  <sheetFormatPr defaultRowHeight="12.75"/>
  <cols>
    <col min="1" max="1" width="9.140625" style="18"/>
    <col min="2" max="2" width="4.42578125" bestFit="1" customWidth="1"/>
    <col min="3" max="3" width="77.7109375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9.140625" style="186" bestFit="1" customWidth="1"/>
    <col min="11" max="11" width="7.425781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H2" s="200"/>
      <c r="I2" s="200"/>
      <c r="J2" s="194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  <c r="H3" s="200"/>
      <c r="I3" s="200"/>
      <c r="J3" s="194"/>
    </row>
    <row r="4" spans="2:12" ht="15">
      <c r="B4" s="216"/>
      <c r="C4" s="216"/>
      <c r="D4" s="216"/>
      <c r="E4" s="216"/>
      <c r="J4" s="194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195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344" t="s">
        <v>3</v>
      </c>
      <c r="C11" s="331" t="s">
        <v>105</v>
      </c>
      <c r="D11" s="280">
        <v>2997028.7</v>
      </c>
      <c r="E11" s="221">
        <f>SUM(E12:E16)</f>
        <v>1690194.5</v>
      </c>
    </row>
    <row r="12" spans="2:12">
      <c r="B12" s="345" t="s">
        <v>4</v>
      </c>
      <c r="C12" s="128" t="s">
        <v>5</v>
      </c>
      <c r="D12" s="281">
        <v>2997028.7</v>
      </c>
      <c r="E12" s="282">
        <v>1690194.5</v>
      </c>
    </row>
    <row r="13" spans="2:12">
      <c r="B13" s="345" t="s">
        <v>6</v>
      </c>
      <c r="C13" s="332" t="s">
        <v>7</v>
      </c>
      <c r="D13" s="281">
        <v>0</v>
      </c>
      <c r="E13" s="333">
        <v>0</v>
      </c>
    </row>
    <row r="14" spans="2:12">
      <c r="B14" s="345" t="s">
        <v>8</v>
      </c>
      <c r="C14" s="332" t="s">
        <v>10</v>
      </c>
      <c r="D14" s="281">
        <v>0</v>
      </c>
      <c r="E14" s="333">
        <v>0</v>
      </c>
      <c r="G14" s="188"/>
    </row>
    <row r="15" spans="2:12">
      <c r="B15" s="345" t="s">
        <v>102</v>
      </c>
      <c r="C15" s="332" t="s">
        <v>11</v>
      </c>
      <c r="D15" s="281">
        <v>0</v>
      </c>
      <c r="E15" s="333">
        <v>0</v>
      </c>
    </row>
    <row r="16" spans="2:12">
      <c r="B16" s="346" t="s">
        <v>103</v>
      </c>
      <c r="C16" s="334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45" t="s">
        <v>4</v>
      </c>
      <c r="C18" s="128" t="s">
        <v>11</v>
      </c>
      <c r="D18" s="283">
        <v>0</v>
      </c>
      <c r="E18" s="333">
        <v>0</v>
      </c>
    </row>
    <row r="19" spans="2:11">
      <c r="B19" s="345" t="s">
        <v>6</v>
      </c>
      <c r="C19" s="332" t="s">
        <v>104</v>
      </c>
      <c r="D19" s="281">
        <v>0</v>
      </c>
      <c r="E19" s="333">
        <v>0</v>
      </c>
    </row>
    <row r="20" spans="2:11" ht="13.5" thickBot="1">
      <c r="B20" s="347" t="s">
        <v>8</v>
      </c>
      <c r="C20" s="336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2997028.7</v>
      </c>
      <c r="E21" s="246">
        <f>E11-E17</f>
        <v>1690194.5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>
      <c r="B23" s="429" t="s">
        <v>100</v>
      </c>
      <c r="C23" s="419"/>
      <c r="D23" s="419"/>
      <c r="E23" s="419"/>
      <c r="G23" s="187"/>
    </row>
    <row r="24" spans="2:11" ht="14.25" thickBot="1">
      <c r="B24" s="430" t="s">
        <v>101</v>
      </c>
      <c r="C24" s="420"/>
      <c r="D24" s="420"/>
      <c r="E24" s="420"/>
    </row>
    <row r="25" spans="2:11" ht="13.5" thickBot="1">
      <c r="B25" s="168"/>
      <c r="C25" s="178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179" t="s">
        <v>15</v>
      </c>
      <c r="C26" s="180" t="s">
        <v>16</v>
      </c>
      <c r="D26" s="366">
        <v>3001138.02</v>
      </c>
      <c r="E26" s="235">
        <v>1683137.9</v>
      </c>
      <c r="G26" s="194"/>
    </row>
    <row r="27" spans="2:11">
      <c r="B27" s="131" t="s">
        <v>17</v>
      </c>
      <c r="C27" s="132" t="s">
        <v>107</v>
      </c>
      <c r="D27" s="236">
        <v>-126397.21</v>
      </c>
      <c r="E27" s="237">
        <v>-15310.32</v>
      </c>
      <c r="F27" s="57"/>
      <c r="G27" s="194"/>
      <c r="H27" s="193"/>
      <c r="I27" s="187"/>
      <c r="J27" s="194"/>
    </row>
    <row r="28" spans="2:11">
      <c r="B28" s="131" t="s">
        <v>18</v>
      </c>
      <c r="C28" s="132" t="s">
        <v>19</v>
      </c>
      <c r="D28" s="236">
        <v>0</v>
      </c>
      <c r="E28" s="238">
        <v>0.01</v>
      </c>
      <c r="F28" s="57"/>
      <c r="G28" s="187"/>
      <c r="H28" s="193"/>
      <c r="I28" s="187"/>
      <c r="J28" s="194"/>
    </row>
    <row r="29" spans="2:11">
      <c r="B29" s="140" t="s">
        <v>4</v>
      </c>
      <c r="C29" s="128" t="s">
        <v>20</v>
      </c>
      <c r="D29" s="239">
        <v>0</v>
      </c>
      <c r="E29" s="240">
        <v>0</v>
      </c>
      <c r="F29" s="57"/>
      <c r="G29" s="187"/>
      <c r="H29" s="193"/>
      <c r="I29" s="187"/>
      <c r="J29" s="194"/>
    </row>
    <row r="30" spans="2:11">
      <c r="B30" s="140" t="s">
        <v>6</v>
      </c>
      <c r="C30" s="128" t="s">
        <v>21</v>
      </c>
      <c r="D30" s="239">
        <v>0</v>
      </c>
      <c r="E30" s="240">
        <v>0</v>
      </c>
      <c r="F30" s="57"/>
      <c r="G30" s="187"/>
      <c r="H30" s="193"/>
      <c r="I30" s="187"/>
      <c r="J30" s="194"/>
    </row>
    <row r="31" spans="2:11">
      <c r="B31" s="140" t="s">
        <v>8</v>
      </c>
      <c r="C31" s="128" t="s">
        <v>22</v>
      </c>
      <c r="D31" s="239">
        <v>0</v>
      </c>
      <c r="E31" s="240">
        <v>0.01</v>
      </c>
      <c r="F31" s="57"/>
      <c r="G31" s="187"/>
      <c r="H31" s="193"/>
      <c r="I31" s="187"/>
      <c r="J31" s="194"/>
    </row>
    <row r="32" spans="2:11">
      <c r="B32" s="133" t="s">
        <v>23</v>
      </c>
      <c r="C32" s="134" t="s">
        <v>24</v>
      </c>
      <c r="D32" s="236">
        <v>126397.21</v>
      </c>
      <c r="E32" s="238">
        <v>15310.33</v>
      </c>
      <c r="F32" s="57"/>
      <c r="G32" s="194"/>
      <c r="H32" s="193"/>
      <c r="I32" s="187"/>
      <c r="J32" s="194"/>
    </row>
    <row r="33" spans="2:10">
      <c r="B33" s="140" t="s">
        <v>4</v>
      </c>
      <c r="C33" s="128" t="s">
        <v>25</v>
      </c>
      <c r="D33" s="239">
        <v>101566.5</v>
      </c>
      <c r="E33" s="240">
        <v>1151.4100000000001</v>
      </c>
      <c r="F33" s="57"/>
      <c r="G33" s="187"/>
      <c r="H33" s="193"/>
      <c r="I33" s="187"/>
      <c r="J33" s="194"/>
    </row>
    <row r="34" spans="2:10">
      <c r="B34" s="140" t="s">
        <v>6</v>
      </c>
      <c r="C34" s="128" t="s">
        <v>26</v>
      </c>
      <c r="D34" s="239">
        <v>0</v>
      </c>
      <c r="E34" s="240">
        <v>0</v>
      </c>
      <c r="F34" s="57"/>
      <c r="G34" s="187"/>
      <c r="H34" s="193"/>
      <c r="I34" s="187"/>
      <c r="J34" s="194"/>
    </row>
    <row r="35" spans="2:10">
      <c r="B35" s="140" t="s">
        <v>8</v>
      </c>
      <c r="C35" s="128" t="s">
        <v>27</v>
      </c>
      <c r="D35" s="239">
        <v>1167.42</v>
      </c>
      <c r="E35" s="240">
        <v>723.17</v>
      </c>
      <c r="F35" s="57"/>
      <c r="G35" s="187"/>
      <c r="H35" s="193"/>
      <c r="I35" s="187"/>
      <c r="J35" s="194"/>
    </row>
    <row r="36" spans="2:10">
      <c r="B36" s="140" t="s">
        <v>9</v>
      </c>
      <c r="C36" s="128" t="s">
        <v>28</v>
      </c>
      <c r="D36" s="239">
        <v>0</v>
      </c>
      <c r="E36" s="240">
        <v>0</v>
      </c>
      <c r="F36" s="57"/>
      <c r="G36" s="187"/>
      <c r="H36"/>
      <c r="I36" s="187"/>
      <c r="J36" s="194"/>
    </row>
    <row r="37" spans="2:10" ht="25.5">
      <c r="B37" s="140" t="s">
        <v>29</v>
      </c>
      <c r="C37" s="128" t="s">
        <v>30</v>
      </c>
      <c r="D37" s="239">
        <v>23663.27</v>
      </c>
      <c r="E37" s="240">
        <v>13435.75</v>
      </c>
      <c r="F37" s="57"/>
      <c r="G37" s="187"/>
      <c r="H37"/>
      <c r="I37" s="187"/>
      <c r="J37" s="194"/>
    </row>
    <row r="38" spans="2:10">
      <c r="B38" s="140" t="s">
        <v>31</v>
      </c>
      <c r="C38" s="128" t="s">
        <v>32</v>
      </c>
      <c r="D38" s="239">
        <v>0</v>
      </c>
      <c r="E38" s="240">
        <v>0</v>
      </c>
      <c r="F38" s="57"/>
      <c r="G38" s="187"/>
      <c r="H38" s="193"/>
      <c r="I38" s="187"/>
      <c r="J38" s="194"/>
    </row>
    <row r="39" spans="2:10">
      <c r="B39" s="141" t="s">
        <v>33</v>
      </c>
      <c r="C39" s="142" t="s">
        <v>34</v>
      </c>
      <c r="D39" s="241">
        <v>0.02</v>
      </c>
      <c r="E39" s="242">
        <v>0</v>
      </c>
      <c r="F39" s="57"/>
      <c r="G39" s="187"/>
      <c r="H39" s="193"/>
      <c r="I39" s="187"/>
      <c r="J39" s="194"/>
    </row>
    <row r="40" spans="2:10" ht="13.5" thickBot="1">
      <c r="B40" s="181" t="s">
        <v>35</v>
      </c>
      <c r="C40" s="182" t="s">
        <v>36</v>
      </c>
      <c r="D40" s="243">
        <v>122287.89</v>
      </c>
      <c r="E40" s="244">
        <v>22366.92</v>
      </c>
      <c r="G40" s="194"/>
      <c r="H40" s="189"/>
    </row>
    <row r="41" spans="2:10" ht="13.5" thickBot="1">
      <c r="B41" s="183" t="s">
        <v>37</v>
      </c>
      <c r="C41" s="184" t="s">
        <v>38</v>
      </c>
      <c r="D41" s="367">
        <v>2997028.7</v>
      </c>
      <c r="E41" s="246">
        <f>SUM(E26,E27,E40)</f>
        <v>1690194.4999999998</v>
      </c>
      <c r="F41" s="59"/>
      <c r="G41" s="194"/>
    </row>
    <row r="42" spans="2:10">
      <c r="B42" s="185"/>
      <c r="C42" s="185"/>
      <c r="D42" s="247"/>
      <c r="E42" s="247"/>
      <c r="F42" s="59"/>
      <c r="G42" s="188"/>
    </row>
    <row r="43" spans="2:10" ht="13.5">
      <c r="B43" s="429" t="s">
        <v>60</v>
      </c>
      <c r="C43" s="421"/>
      <c r="D43" s="421"/>
      <c r="E43" s="421"/>
      <c r="G43" s="187"/>
    </row>
    <row r="44" spans="2:10" ht="14.25" thickBot="1">
      <c r="B44" s="430" t="s">
        <v>117</v>
      </c>
      <c r="C44" s="422"/>
      <c r="D44" s="422"/>
      <c r="E44" s="422"/>
      <c r="G44" s="187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144" t="s">
        <v>4</v>
      </c>
      <c r="C47" s="128" t="s">
        <v>40</v>
      </c>
      <c r="D47" s="250">
        <v>13972.428959999999</v>
      </c>
      <c r="E47" s="251">
        <v>7320.8555699999997</v>
      </c>
      <c r="G47" s="187"/>
    </row>
    <row r="48" spans="2:10">
      <c r="B48" s="145" t="s">
        <v>6</v>
      </c>
      <c r="C48" s="142" t="s">
        <v>41</v>
      </c>
      <c r="D48" s="250">
        <v>13393.344499999999</v>
      </c>
      <c r="E48" s="252">
        <v>7254.6763700000001</v>
      </c>
      <c r="G48" s="187"/>
    </row>
    <row r="49" spans="2:5">
      <c r="B49" s="146" t="s">
        <v>23</v>
      </c>
      <c r="C49" s="147" t="s">
        <v>109</v>
      </c>
      <c r="D49" s="253"/>
      <c r="E49" s="254"/>
    </row>
    <row r="50" spans="2:5">
      <c r="B50" s="144" t="s">
        <v>4</v>
      </c>
      <c r="C50" s="128" t="s">
        <v>40</v>
      </c>
      <c r="D50" s="250">
        <v>214.79</v>
      </c>
      <c r="E50" s="255">
        <v>229.91</v>
      </c>
    </row>
    <row r="51" spans="2:5">
      <c r="B51" s="144" t="s">
        <v>6</v>
      </c>
      <c r="C51" s="128" t="s">
        <v>110</v>
      </c>
      <c r="D51" s="250">
        <v>209.91</v>
      </c>
      <c r="E51" s="255">
        <v>226.64000000000001</v>
      </c>
    </row>
    <row r="52" spans="2:5">
      <c r="B52" s="144" t="s">
        <v>8</v>
      </c>
      <c r="C52" s="128" t="s">
        <v>111</v>
      </c>
      <c r="D52" s="250">
        <v>223.89000000000001</v>
      </c>
      <c r="E52" s="255">
        <v>233.04</v>
      </c>
    </row>
    <row r="53" spans="2:5" ht="13.5" thickBot="1">
      <c r="B53" s="148" t="s">
        <v>9</v>
      </c>
      <c r="C53" s="149" t="s">
        <v>41</v>
      </c>
      <c r="D53" s="256">
        <v>223.77</v>
      </c>
      <c r="E53" s="257">
        <v>232.98</v>
      </c>
    </row>
    <row r="54" spans="2:5">
      <c r="B54" s="150"/>
      <c r="C54" s="151"/>
      <c r="D54" s="258"/>
      <c r="E54" s="258"/>
    </row>
    <row r="55" spans="2:5" ht="13.5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23.25" thickBot="1">
      <c r="B57" s="436" t="s">
        <v>42</v>
      </c>
      <c r="C57" s="437"/>
      <c r="D57" s="290" t="s">
        <v>118</v>
      </c>
      <c r="E57" s="291" t="s">
        <v>113</v>
      </c>
    </row>
    <row r="58" spans="2:5">
      <c r="B58" s="152" t="s">
        <v>18</v>
      </c>
      <c r="C58" s="153" t="s">
        <v>43</v>
      </c>
      <c r="D58" s="261">
        <f>D64</f>
        <v>1690194.5</v>
      </c>
      <c r="E58" s="262">
        <f>D58/E21</f>
        <v>1</v>
      </c>
    </row>
    <row r="59" spans="2:5" ht="25.5">
      <c r="B59" s="349" t="s">
        <v>4</v>
      </c>
      <c r="C59" s="155" t="s">
        <v>44</v>
      </c>
      <c r="D59" s="263">
        <v>0</v>
      </c>
      <c r="E59" s="264">
        <v>0</v>
      </c>
    </row>
    <row r="60" spans="2:5" ht="25.5">
      <c r="B60" s="350" t="s">
        <v>6</v>
      </c>
      <c r="C60" s="157" t="s">
        <v>45</v>
      </c>
      <c r="D60" s="265">
        <v>0</v>
      </c>
      <c r="E60" s="266">
        <v>0</v>
      </c>
    </row>
    <row r="61" spans="2:5">
      <c r="B61" s="350" t="s">
        <v>8</v>
      </c>
      <c r="C61" s="157" t="s">
        <v>46</v>
      </c>
      <c r="D61" s="265">
        <v>0</v>
      </c>
      <c r="E61" s="266">
        <v>0</v>
      </c>
    </row>
    <row r="62" spans="2:5">
      <c r="B62" s="350" t="s">
        <v>9</v>
      </c>
      <c r="C62" s="157" t="s">
        <v>47</v>
      </c>
      <c r="D62" s="265">
        <v>0</v>
      </c>
      <c r="E62" s="266">
        <v>0</v>
      </c>
    </row>
    <row r="63" spans="2:5">
      <c r="B63" s="350" t="s">
        <v>29</v>
      </c>
      <c r="C63" s="157" t="s">
        <v>48</v>
      </c>
      <c r="D63" s="265">
        <v>0</v>
      </c>
      <c r="E63" s="266">
        <v>0</v>
      </c>
    </row>
    <row r="64" spans="2:5">
      <c r="B64" s="349" t="s">
        <v>31</v>
      </c>
      <c r="C64" s="155" t="s">
        <v>49</v>
      </c>
      <c r="D64" s="263">
        <f>E21</f>
        <v>1690194.5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v>0</v>
      </c>
      <c r="E73" s="275">
        <v>0</v>
      </c>
    </row>
    <row r="74" spans="2:5">
      <c r="B74" s="352" t="s">
        <v>64</v>
      </c>
      <c r="C74" s="134" t="s">
        <v>66</v>
      </c>
      <c r="D74" s="270">
        <f>D58</f>
        <v>1690194.5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f>D74</f>
        <v>1690194.5</v>
      </c>
      <c r="E75" s="266">
        <f>E74</f>
        <v>1</v>
      </c>
    </row>
    <row r="76" spans="2:5">
      <c r="B76" s="350" t="s">
        <v>6</v>
      </c>
      <c r="C76" s="157" t="s">
        <v>115</v>
      </c>
      <c r="D76" s="265">
        <v>0</v>
      </c>
      <c r="E76" s="266">
        <v>0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&amp;C&amp;"Calibri"&amp;10&amp;K000000Confidential&amp;1#</oddHeader>
  </headerFooter>
  <customProperties>
    <customPr name="_pios_id" r:id="rId2"/>
  </customPropertie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Arkusz93"/>
  <dimension ref="A1:L81"/>
  <sheetViews>
    <sheetView zoomScale="86" zoomScaleNormal="86" workbookViewId="0">
      <selection activeCell="E26" sqref="E26"/>
    </sheetView>
  </sheetViews>
  <sheetFormatPr defaultRowHeight="12.75"/>
  <cols>
    <col min="1" max="1" width="9.140625" style="18"/>
    <col min="2" max="2" width="4.42578125" bestFit="1" customWidth="1"/>
    <col min="3" max="3" width="77.7109375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9.140625" style="186" bestFit="1" customWidth="1"/>
    <col min="11" max="11" width="7.425781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</row>
    <row r="4" spans="2:12" ht="15">
      <c r="B4" s="216"/>
      <c r="C4" s="216"/>
      <c r="D4" s="216"/>
      <c r="E4" s="216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196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  <c r="G10" s="187"/>
    </row>
    <row r="11" spans="2:12">
      <c r="B11" s="344" t="s">
        <v>3</v>
      </c>
      <c r="C11" s="331" t="s">
        <v>105</v>
      </c>
      <c r="D11" s="280">
        <v>3384419.17</v>
      </c>
      <c r="E11" s="221">
        <f>SUM(E12:E16)</f>
        <v>3839547.53</v>
      </c>
    </row>
    <row r="12" spans="2:12">
      <c r="B12" s="345" t="s">
        <v>4</v>
      </c>
      <c r="C12" s="128" t="s">
        <v>5</v>
      </c>
      <c r="D12" s="281">
        <v>3384419.17</v>
      </c>
      <c r="E12" s="282">
        <v>3839547.53</v>
      </c>
    </row>
    <row r="13" spans="2:12">
      <c r="B13" s="345" t="s">
        <v>6</v>
      </c>
      <c r="C13" s="332" t="s">
        <v>7</v>
      </c>
      <c r="D13" s="281">
        <v>0</v>
      </c>
      <c r="E13" s="333">
        <v>0</v>
      </c>
    </row>
    <row r="14" spans="2:12">
      <c r="B14" s="345" t="s">
        <v>8</v>
      </c>
      <c r="C14" s="332" t="s">
        <v>10</v>
      </c>
      <c r="D14" s="281">
        <v>0</v>
      </c>
      <c r="E14" s="333">
        <v>0</v>
      </c>
      <c r="G14" s="188"/>
    </row>
    <row r="15" spans="2:12">
      <c r="B15" s="345" t="s">
        <v>102</v>
      </c>
      <c r="C15" s="332" t="s">
        <v>11</v>
      </c>
      <c r="D15" s="281">
        <v>0</v>
      </c>
      <c r="E15" s="333">
        <v>0</v>
      </c>
    </row>
    <row r="16" spans="2:12">
      <c r="B16" s="346" t="s">
        <v>103</v>
      </c>
      <c r="C16" s="334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45" t="s">
        <v>4</v>
      </c>
      <c r="C18" s="128" t="s">
        <v>11</v>
      </c>
      <c r="D18" s="283">
        <v>0</v>
      </c>
      <c r="E18" s="333">
        <v>0</v>
      </c>
    </row>
    <row r="19" spans="2:11">
      <c r="B19" s="345" t="s">
        <v>6</v>
      </c>
      <c r="C19" s="332" t="s">
        <v>104</v>
      </c>
      <c r="D19" s="281">
        <v>0</v>
      </c>
      <c r="E19" s="333">
        <v>0</v>
      </c>
    </row>
    <row r="20" spans="2:11" ht="13.5" thickBot="1">
      <c r="B20" s="347" t="s">
        <v>8</v>
      </c>
      <c r="C20" s="336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3384419.17</v>
      </c>
      <c r="E21" s="246">
        <f>E11-E17</f>
        <v>3839547.53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 customHeight="1">
      <c r="B23" s="429" t="s">
        <v>100</v>
      </c>
      <c r="C23" s="431"/>
      <c r="D23" s="431"/>
      <c r="E23" s="431"/>
      <c r="G23" s="187"/>
    </row>
    <row r="24" spans="2:11" ht="14.25" thickBot="1">
      <c r="B24" s="430" t="s">
        <v>101</v>
      </c>
      <c r="C24" s="432"/>
      <c r="D24" s="432"/>
      <c r="E24" s="432"/>
    </row>
    <row r="25" spans="2:11" ht="13.5" thickBot="1">
      <c r="B25" s="168"/>
      <c r="C25" s="178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179" t="s">
        <v>15</v>
      </c>
      <c r="C26" s="180" t="s">
        <v>16</v>
      </c>
      <c r="D26" s="366">
        <v>3428053.59</v>
      </c>
      <c r="E26" s="235">
        <v>3477130.91</v>
      </c>
      <c r="G26" s="194"/>
      <c r="H26" s="189"/>
    </row>
    <row r="27" spans="2:11">
      <c r="B27" s="131" t="s">
        <v>17</v>
      </c>
      <c r="C27" s="132" t="s">
        <v>107</v>
      </c>
      <c r="D27" s="236">
        <v>-28934.739999999998</v>
      </c>
      <c r="E27" s="237">
        <v>-41762.230000000003</v>
      </c>
      <c r="F27" s="57"/>
      <c r="G27" s="194"/>
      <c r="H27" s="193"/>
      <c r="I27" s="187"/>
      <c r="J27" s="194"/>
    </row>
    <row r="28" spans="2:11">
      <c r="B28" s="131" t="s">
        <v>18</v>
      </c>
      <c r="C28" s="132" t="s">
        <v>19</v>
      </c>
      <c r="D28" s="236">
        <v>0</v>
      </c>
      <c r="E28" s="238">
        <v>34.6</v>
      </c>
      <c r="F28" s="57"/>
      <c r="G28" s="187"/>
      <c r="H28" s="193"/>
      <c r="I28" s="187"/>
      <c r="J28" s="194"/>
    </row>
    <row r="29" spans="2:11">
      <c r="B29" s="140" t="s">
        <v>4</v>
      </c>
      <c r="C29" s="128" t="s">
        <v>20</v>
      </c>
      <c r="D29" s="239">
        <v>0</v>
      </c>
      <c r="E29" s="240">
        <v>0</v>
      </c>
      <c r="F29" s="57"/>
      <c r="G29" s="187"/>
      <c r="H29" s="193"/>
      <c r="I29" s="187"/>
      <c r="J29" s="194"/>
    </row>
    <row r="30" spans="2:11">
      <c r="B30" s="140" t="s">
        <v>6</v>
      </c>
      <c r="C30" s="128" t="s">
        <v>21</v>
      </c>
      <c r="D30" s="239">
        <v>0</v>
      </c>
      <c r="E30" s="240">
        <v>0</v>
      </c>
      <c r="F30" s="57"/>
      <c r="G30" s="187"/>
      <c r="H30" s="193"/>
      <c r="I30" s="187"/>
      <c r="J30" s="194"/>
    </row>
    <row r="31" spans="2:11">
      <c r="B31" s="140" t="s">
        <v>8</v>
      </c>
      <c r="C31" s="128" t="s">
        <v>22</v>
      </c>
      <c r="D31" s="239">
        <v>0</v>
      </c>
      <c r="E31" s="240">
        <v>34.6</v>
      </c>
      <c r="F31" s="57"/>
      <c r="G31" s="187"/>
      <c r="H31" s="193"/>
      <c r="I31" s="187"/>
      <c r="J31" s="194"/>
    </row>
    <row r="32" spans="2:11">
      <c r="B32" s="133" t="s">
        <v>23</v>
      </c>
      <c r="C32" s="134" t="s">
        <v>24</v>
      </c>
      <c r="D32" s="236">
        <v>28934.739999999998</v>
      </c>
      <c r="E32" s="238">
        <v>41796.83</v>
      </c>
      <c r="F32" s="57"/>
      <c r="G32" s="194"/>
      <c r="H32" s="193"/>
      <c r="I32" s="187"/>
      <c r="J32" s="194"/>
    </row>
    <row r="33" spans="2:10">
      <c r="B33" s="140" t="s">
        <v>4</v>
      </c>
      <c r="C33" s="128" t="s">
        <v>25</v>
      </c>
      <c r="D33" s="239">
        <v>0</v>
      </c>
      <c r="E33" s="240">
        <v>11808.06</v>
      </c>
      <c r="F33" s="57"/>
      <c r="G33" s="187"/>
      <c r="H33" s="193"/>
      <c r="I33" s="187"/>
      <c r="J33" s="194"/>
    </row>
    <row r="34" spans="2:10">
      <c r="B34" s="140" t="s">
        <v>6</v>
      </c>
      <c r="C34" s="128" t="s">
        <v>26</v>
      </c>
      <c r="D34" s="239">
        <v>0</v>
      </c>
      <c r="E34" s="240">
        <v>0</v>
      </c>
      <c r="F34" s="57"/>
      <c r="G34" s="187"/>
      <c r="H34" s="193"/>
      <c r="I34" s="187"/>
      <c r="J34" s="194"/>
    </row>
    <row r="35" spans="2:10">
      <c r="B35" s="140" t="s">
        <v>8</v>
      </c>
      <c r="C35" s="128" t="s">
        <v>27</v>
      </c>
      <c r="D35" s="239">
        <v>1997.52</v>
      </c>
      <c r="E35" s="240">
        <v>1204.48</v>
      </c>
      <c r="F35" s="57"/>
      <c r="G35" s="187"/>
      <c r="H35" s="193"/>
      <c r="I35" s="187"/>
      <c r="J35" s="194"/>
    </row>
    <row r="36" spans="2:10">
      <c r="B36" s="140" t="s">
        <v>9</v>
      </c>
      <c r="C36" s="128" t="s">
        <v>28</v>
      </c>
      <c r="D36" s="239">
        <v>0</v>
      </c>
      <c r="E36" s="240">
        <v>0</v>
      </c>
      <c r="F36" s="57"/>
      <c r="G36" s="187"/>
      <c r="H36"/>
      <c r="I36" s="187"/>
      <c r="J36" s="194"/>
    </row>
    <row r="37" spans="2:10" ht="25.5">
      <c r="B37" s="140" t="s">
        <v>29</v>
      </c>
      <c r="C37" s="128" t="s">
        <v>30</v>
      </c>
      <c r="D37" s="239">
        <v>26937.21</v>
      </c>
      <c r="E37" s="240">
        <v>28784.29</v>
      </c>
      <c r="F37" s="57"/>
      <c r="G37" s="187"/>
      <c r="H37"/>
      <c r="I37" s="187"/>
      <c r="J37" s="194"/>
    </row>
    <row r="38" spans="2:10">
      <c r="B38" s="140" t="s">
        <v>31</v>
      </c>
      <c r="C38" s="128" t="s">
        <v>32</v>
      </c>
      <c r="D38" s="239">
        <v>0</v>
      </c>
      <c r="E38" s="240">
        <v>0</v>
      </c>
      <c r="F38" s="57"/>
      <c r="G38" s="187"/>
      <c r="H38" s="193"/>
      <c r="I38" s="187"/>
      <c r="J38" s="194"/>
    </row>
    <row r="39" spans="2:10">
      <c r="B39" s="141" t="s">
        <v>33</v>
      </c>
      <c r="C39" s="142" t="s">
        <v>34</v>
      </c>
      <c r="D39" s="241">
        <v>0.01</v>
      </c>
      <c r="E39" s="242">
        <v>0</v>
      </c>
      <c r="F39" s="57"/>
      <c r="G39" s="187"/>
      <c r="H39" s="193"/>
      <c r="I39" s="187"/>
      <c r="J39" s="194"/>
    </row>
    <row r="40" spans="2:10" ht="13.5" thickBot="1">
      <c r="B40" s="181" t="s">
        <v>35</v>
      </c>
      <c r="C40" s="182" t="s">
        <v>36</v>
      </c>
      <c r="D40" s="243">
        <v>-14699.68</v>
      </c>
      <c r="E40" s="244">
        <v>404178.85</v>
      </c>
      <c r="G40" s="194"/>
      <c r="H40" s="189"/>
    </row>
    <row r="41" spans="2:10" ht="13.5" thickBot="1">
      <c r="B41" s="183" t="s">
        <v>37</v>
      </c>
      <c r="C41" s="184" t="s">
        <v>38</v>
      </c>
      <c r="D41" s="367">
        <v>3384419.1699999995</v>
      </c>
      <c r="E41" s="246">
        <f>SUM(E26,E27,E40)</f>
        <v>3839547.5300000003</v>
      </c>
      <c r="F41" s="59"/>
      <c r="G41" s="194"/>
      <c r="H41" s="189"/>
    </row>
    <row r="42" spans="2:10">
      <c r="B42" s="185"/>
      <c r="C42" s="185"/>
      <c r="D42" s="247"/>
      <c r="E42" s="247"/>
      <c r="F42" s="59"/>
      <c r="G42" s="188"/>
      <c r="H42" s="189"/>
    </row>
    <row r="43" spans="2:10" ht="13.5">
      <c r="B43" s="429" t="s">
        <v>60</v>
      </c>
      <c r="C43" s="421"/>
      <c r="D43" s="421"/>
      <c r="E43" s="421"/>
      <c r="G43" s="187"/>
      <c r="H43" s="189"/>
    </row>
    <row r="44" spans="2:10" ht="14.25" thickBot="1">
      <c r="B44" s="430" t="s">
        <v>117</v>
      </c>
      <c r="C44" s="422"/>
      <c r="D44" s="422"/>
      <c r="E44" s="422"/>
      <c r="G44" s="187"/>
      <c r="H44" s="189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144" t="s">
        <v>4</v>
      </c>
      <c r="C47" s="128" t="s">
        <v>40</v>
      </c>
      <c r="D47" s="250">
        <v>8264.7513999999992</v>
      </c>
      <c r="E47" s="251">
        <v>7828.7310900000002</v>
      </c>
      <c r="G47" s="187"/>
      <c r="H47" s="196"/>
    </row>
    <row r="48" spans="2:10">
      <c r="B48" s="145" t="s">
        <v>6</v>
      </c>
      <c r="C48" s="142" t="s">
        <v>41</v>
      </c>
      <c r="D48" s="250">
        <v>8195.1163899999992</v>
      </c>
      <c r="E48" s="252">
        <v>7739.46288</v>
      </c>
      <c r="G48" s="195"/>
    </row>
    <row r="49" spans="2:5">
      <c r="B49" s="146" t="s">
        <v>23</v>
      </c>
      <c r="C49" s="147" t="s">
        <v>109</v>
      </c>
      <c r="D49" s="253"/>
      <c r="E49" s="254"/>
    </row>
    <row r="50" spans="2:5">
      <c r="B50" s="144" t="s">
        <v>4</v>
      </c>
      <c r="C50" s="128" t="s">
        <v>40</v>
      </c>
      <c r="D50" s="250">
        <v>414.78</v>
      </c>
      <c r="E50" s="255">
        <v>444.15</v>
      </c>
    </row>
    <row r="51" spans="2:5">
      <c r="B51" s="144" t="s">
        <v>6</v>
      </c>
      <c r="C51" s="128" t="s">
        <v>110</v>
      </c>
      <c r="D51" s="250">
        <v>377.09000000000003</v>
      </c>
      <c r="E51" s="255">
        <v>443.33</v>
      </c>
    </row>
    <row r="52" spans="2:5">
      <c r="B52" s="144" t="s">
        <v>8</v>
      </c>
      <c r="C52" s="128" t="s">
        <v>111</v>
      </c>
      <c r="D52" s="250">
        <v>439.01</v>
      </c>
      <c r="E52" s="255">
        <v>498.28000000000003</v>
      </c>
    </row>
    <row r="53" spans="2:5" ht="13.5" thickBot="1">
      <c r="B53" s="148" t="s">
        <v>9</v>
      </c>
      <c r="C53" s="149" t="s">
        <v>41</v>
      </c>
      <c r="D53" s="256">
        <v>412.98</v>
      </c>
      <c r="E53" s="257">
        <v>496.1</v>
      </c>
    </row>
    <row r="54" spans="2:5">
      <c r="B54" s="150"/>
      <c r="C54" s="151"/>
      <c r="D54" s="258"/>
      <c r="E54" s="258"/>
    </row>
    <row r="55" spans="2:5" ht="13.5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23.25" thickBot="1">
      <c r="B57" s="436" t="s">
        <v>42</v>
      </c>
      <c r="C57" s="437"/>
      <c r="D57" s="290" t="s">
        <v>118</v>
      </c>
      <c r="E57" s="291" t="s">
        <v>113</v>
      </c>
    </row>
    <row r="58" spans="2:5">
      <c r="B58" s="152" t="s">
        <v>18</v>
      </c>
      <c r="C58" s="153" t="s">
        <v>43</v>
      </c>
      <c r="D58" s="261">
        <f>D64</f>
        <v>3839547.53</v>
      </c>
      <c r="E58" s="262">
        <f>D58/E21</f>
        <v>1</v>
      </c>
    </row>
    <row r="59" spans="2:5" ht="25.5">
      <c r="B59" s="349" t="s">
        <v>4</v>
      </c>
      <c r="C59" s="155" t="s">
        <v>44</v>
      </c>
      <c r="D59" s="263">
        <v>0</v>
      </c>
      <c r="E59" s="264">
        <v>0</v>
      </c>
    </row>
    <row r="60" spans="2:5" ht="25.5">
      <c r="B60" s="350" t="s">
        <v>6</v>
      </c>
      <c r="C60" s="157" t="s">
        <v>45</v>
      </c>
      <c r="D60" s="265">
        <v>0</v>
      </c>
      <c r="E60" s="266">
        <v>0</v>
      </c>
    </row>
    <row r="61" spans="2:5">
      <c r="B61" s="350" t="s">
        <v>8</v>
      </c>
      <c r="C61" s="157" t="s">
        <v>46</v>
      </c>
      <c r="D61" s="265">
        <v>0</v>
      </c>
      <c r="E61" s="266">
        <v>0</v>
      </c>
    </row>
    <row r="62" spans="2:5">
      <c r="B62" s="350" t="s">
        <v>9</v>
      </c>
      <c r="C62" s="157" t="s">
        <v>47</v>
      </c>
      <c r="D62" s="265">
        <v>0</v>
      </c>
      <c r="E62" s="266">
        <v>0</v>
      </c>
    </row>
    <row r="63" spans="2:5">
      <c r="B63" s="350" t="s">
        <v>29</v>
      </c>
      <c r="C63" s="157" t="s">
        <v>48</v>
      </c>
      <c r="D63" s="265">
        <v>0</v>
      </c>
      <c r="E63" s="266">
        <v>0</v>
      </c>
    </row>
    <row r="64" spans="2:5">
      <c r="B64" s="349" t="s">
        <v>31</v>
      </c>
      <c r="C64" s="155" t="s">
        <v>49</v>
      </c>
      <c r="D64" s="263">
        <f>E12</f>
        <v>3839547.53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f>E17</f>
        <v>0</v>
      </c>
      <c r="E73" s="275">
        <f>D73/E21</f>
        <v>0</v>
      </c>
    </row>
    <row r="74" spans="2:5">
      <c r="B74" s="352" t="s">
        <v>64</v>
      </c>
      <c r="C74" s="134" t="s">
        <v>66</v>
      </c>
      <c r="D74" s="270">
        <f>D58-D73</f>
        <v>3839547.53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f>D74</f>
        <v>3839547.53</v>
      </c>
      <c r="E75" s="266">
        <f>E74</f>
        <v>1</v>
      </c>
    </row>
    <row r="76" spans="2:5">
      <c r="B76" s="350" t="s">
        <v>6</v>
      </c>
      <c r="C76" s="157" t="s">
        <v>115</v>
      </c>
      <c r="D76" s="265">
        <v>0</v>
      </c>
      <c r="E76" s="266">
        <v>0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&amp;C&amp;"Calibri"&amp;10&amp;K000000Confidential&amp;1#</oddHeader>
  </headerFooter>
  <customProperties>
    <customPr name="_pios_id" r:id="rId2"/>
  </customPropertie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Arkusz94"/>
  <dimension ref="A1:L81"/>
  <sheetViews>
    <sheetView zoomScale="86" zoomScaleNormal="86" workbookViewId="0">
      <selection activeCell="E26" sqref="E26"/>
    </sheetView>
  </sheetViews>
  <sheetFormatPr defaultRowHeight="12.75"/>
  <cols>
    <col min="1" max="1" width="9.140625" style="18"/>
    <col min="2" max="2" width="4.5703125" bestFit="1" customWidth="1"/>
    <col min="3" max="3" width="77.7109375" customWidth="1"/>
    <col min="4" max="4" width="17.7109375" style="96" bestFit="1" customWidth="1"/>
    <col min="5" max="5" width="16.425781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8.5703125" style="186" bestFit="1" customWidth="1"/>
    <col min="11" max="11" width="7.1406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</row>
    <row r="4" spans="2:12" ht="15">
      <c r="B4" s="216"/>
      <c r="C4" s="216"/>
      <c r="D4" s="216"/>
      <c r="E4" s="216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197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344" t="s">
        <v>3</v>
      </c>
      <c r="C11" s="331" t="s">
        <v>105</v>
      </c>
      <c r="D11" s="280">
        <v>705260.21</v>
      </c>
      <c r="E11" s="221">
        <f>SUM(E12:E16)</f>
        <v>934007.52</v>
      </c>
    </row>
    <row r="12" spans="2:12">
      <c r="B12" s="345" t="s">
        <v>4</v>
      </c>
      <c r="C12" s="128" t="s">
        <v>5</v>
      </c>
      <c r="D12" s="281">
        <v>705260.21</v>
      </c>
      <c r="E12" s="282">
        <v>934007.52</v>
      </c>
    </row>
    <row r="13" spans="2:12">
      <c r="B13" s="345" t="s">
        <v>6</v>
      </c>
      <c r="C13" s="332" t="s">
        <v>7</v>
      </c>
      <c r="D13" s="281">
        <v>0</v>
      </c>
      <c r="E13" s="333">
        <v>0</v>
      </c>
    </row>
    <row r="14" spans="2:12">
      <c r="B14" s="345" t="s">
        <v>8</v>
      </c>
      <c r="C14" s="332" t="s">
        <v>10</v>
      </c>
      <c r="D14" s="281">
        <v>0</v>
      </c>
      <c r="E14" s="333">
        <v>0</v>
      </c>
      <c r="G14" s="188"/>
    </row>
    <row r="15" spans="2:12">
      <c r="B15" s="345" t="s">
        <v>102</v>
      </c>
      <c r="C15" s="332" t="s">
        <v>11</v>
      </c>
      <c r="D15" s="281">
        <v>0</v>
      </c>
      <c r="E15" s="333">
        <v>0</v>
      </c>
    </row>
    <row r="16" spans="2:12">
      <c r="B16" s="346" t="s">
        <v>103</v>
      </c>
      <c r="C16" s="334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45" t="s">
        <v>4</v>
      </c>
      <c r="C18" s="128" t="s">
        <v>11</v>
      </c>
      <c r="D18" s="283">
        <v>0</v>
      </c>
      <c r="E18" s="333">
        <v>0</v>
      </c>
    </row>
    <row r="19" spans="2:11">
      <c r="B19" s="345" t="s">
        <v>6</v>
      </c>
      <c r="C19" s="332" t="s">
        <v>104</v>
      </c>
      <c r="D19" s="281">
        <v>0</v>
      </c>
      <c r="E19" s="333">
        <v>0</v>
      </c>
    </row>
    <row r="20" spans="2:11" ht="13.5" thickBot="1">
      <c r="B20" s="347" t="s">
        <v>8</v>
      </c>
      <c r="C20" s="336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705260.21</v>
      </c>
      <c r="E21" s="246">
        <f>E11-E17</f>
        <v>934007.52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>
      <c r="B23" s="429" t="s">
        <v>100</v>
      </c>
      <c r="C23" s="419"/>
      <c r="D23" s="419"/>
      <c r="E23" s="419"/>
      <c r="G23" s="187"/>
    </row>
    <row r="24" spans="2:11" ht="14.25" thickBot="1">
      <c r="B24" s="430" t="s">
        <v>101</v>
      </c>
      <c r="C24" s="420"/>
      <c r="D24" s="420"/>
      <c r="E24" s="420"/>
    </row>
    <row r="25" spans="2:11" ht="13.5" thickBot="1">
      <c r="B25" s="168"/>
      <c r="C25" s="178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179" t="s">
        <v>15</v>
      </c>
      <c r="C26" s="180" t="s">
        <v>16</v>
      </c>
      <c r="D26" s="234">
        <v>683534.26</v>
      </c>
      <c r="E26" s="235">
        <v>822816.85</v>
      </c>
      <c r="G26" s="194"/>
    </row>
    <row r="27" spans="2:11">
      <c r="B27" s="131" t="s">
        <v>17</v>
      </c>
      <c r="C27" s="132" t="s">
        <v>107</v>
      </c>
      <c r="D27" s="236">
        <v>-5630.69</v>
      </c>
      <c r="E27" s="237">
        <v>-40417.96</v>
      </c>
      <c r="F27" s="57"/>
      <c r="G27" s="194"/>
      <c r="H27" s="193"/>
      <c r="I27" s="187"/>
      <c r="J27" s="194"/>
    </row>
    <row r="28" spans="2:11">
      <c r="B28" s="131" t="s">
        <v>18</v>
      </c>
      <c r="C28" s="132" t="s">
        <v>19</v>
      </c>
      <c r="D28" s="236">
        <v>0</v>
      </c>
      <c r="E28" s="238">
        <v>0</v>
      </c>
      <c r="F28" s="57"/>
      <c r="G28" s="187"/>
      <c r="H28" s="193"/>
      <c r="I28" s="187"/>
      <c r="J28" s="194"/>
    </row>
    <row r="29" spans="2:11">
      <c r="B29" s="140" t="s">
        <v>4</v>
      </c>
      <c r="C29" s="128" t="s">
        <v>20</v>
      </c>
      <c r="D29" s="239">
        <v>0</v>
      </c>
      <c r="E29" s="240">
        <v>0</v>
      </c>
      <c r="F29" s="57"/>
      <c r="G29" s="187"/>
      <c r="H29" s="193"/>
      <c r="I29" s="187"/>
      <c r="J29" s="194"/>
    </row>
    <row r="30" spans="2:11">
      <c r="B30" s="140" t="s">
        <v>6</v>
      </c>
      <c r="C30" s="128" t="s">
        <v>21</v>
      </c>
      <c r="D30" s="239">
        <v>0</v>
      </c>
      <c r="E30" s="240">
        <v>0</v>
      </c>
      <c r="F30" s="57"/>
      <c r="G30" s="187"/>
      <c r="H30" s="193"/>
      <c r="I30" s="187"/>
      <c r="J30" s="194"/>
    </row>
    <row r="31" spans="2:11">
      <c r="B31" s="140" t="s">
        <v>8</v>
      </c>
      <c r="C31" s="128" t="s">
        <v>22</v>
      </c>
      <c r="D31" s="239">
        <v>0</v>
      </c>
      <c r="E31" s="240">
        <v>0</v>
      </c>
      <c r="F31" s="57"/>
      <c r="G31" s="187"/>
      <c r="H31" s="193"/>
      <c r="I31" s="187"/>
      <c r="J31" s="194"/>
    </row>
    <row r="32" spans="2:11">
      <c r="B32" s="133" t="s">
        <v>23</v>
      </c>
      <c r="C32" s="134" t="s">
        <v>24</v>
      </c>
      <c r="D32" s="236">
        <v>5630.69</v>
      </c>
      <c r="E32" s="238">
        <v>40417.96</v>
      </c>
      <c r="F32" s="57"/>
      <c r="G32" s="194"/>
      <c r="H32" s="193"/>
      <c r="I32" s="187"/>
      <c r="J32" s="194"/>
    </row>
    <row r="33" spans="2:10">
      <c r="B33" s="140" t="s">
        <v>4</v>
      </c>
      <c r="C33" s="128" t="s">
        <v>25</v>
      </c>
      <c r="D33" s="239">
        <v>0</v>
      </c>
      <c r="E33" s="240">
        <v>10521.74</v>
      </c>
      <c r="F33" s="57"/>
      <c r="G33" s="187"/>
      <c r="H33" s="193"/>
      <c r="I33" s="187"/>
      <c r="J33" s="194"/>
    </row>
    <row r="34" spans="2:10">
      <c r="B34" s="140" t="s">
        <v>6</v>
      </c>
      <c r="C34" s="128" t="s">
        <v>26</v>
      </c>
      <c r="D34" s="239">
        <v>0</v>
      </c>
      <c r="E34" s="240">
        <v>22678.02</v>
      </c>
      <c r="F34" s="57"/>
      <c r="G34" s="187"/>
      <c r="H34" s="193"/>
      <c r="I34" s="187"/>
      <c r="J34" s="194"/>
    </row>
    <row r="35" spans="2:10">
      <c r="B35" s="140" t="s">
        <v>8</v>
      </c>
      <c r="C35" s="128" t="s">
        <v>27</v>
      </c>
      <c r="D35" s="239">
        <v>414.86</v>
      </c>
      <c r="E35" s="240">
        <v>385.11</v>
      </c>
      <c r="F35" s="57"/>
      <c r="G35" s="187"/>
      <c r="H35" s="193"/>
      <c r="I35" s="187"/>
      <c r="J35" s="194"/>
    </row>
    <row r="36" spans="2:10">
      <c r="B36" s="140" t="s">
        <v>9</v>
      </c>
      <c r="C36" s="128" t="s">
        <v>28</v>
      </c>
      <c r="D36" s="239">
        <v>0</v>
      </c>
      <c r="E36" s="240">
        <v>0</v>
      </c>
      <c r="F36" s="57"/>
      <c r="G36" s="187"/>
      <c r="H36" s="193"/>
      <c r="I36" s="187"/>
      <c r="J36" s="194"/>
    </row>
    <row r="37" spans="2:10" ht="25.5">
      <c r="B37" s="140" t="s">
        <v>29</v>
      </c>
      <c r="C37" s="128" t="s">
        <v>30</v>
      </c>
      <c r="D37" s="239">
        <v>5215.83</v>
      </c>
      <c r="E37" s="240">
        <v>6833.09</v>
      </c>
      <c r="F37" s="57"/>
      <c r="G37" s="187"/>
      <c r="H37" s="193"/>
      <c r="I37" s="187"/>
      <c r="J37" s="194"/>
    </row>
    <row r="38" spans="2:10">
      <c r="B38" s="140" t="s">
        <v>31</v>
      </c>
      <c r="C38" s="128" t="s">
        <v>32</v>
      </c>
      <c r="D38" s="239">
        <v>0</v>
      </c>
      <c r="E38" s="240">
        <v>0</v>
      </c>
      <c r="F38" s="57"/>
      <c r="G38" s="187"/>
      <c r="H38" s="193"/>
      <c r="I38" s="187"/>
      <c r="J38" s="194"/>
    </row>
    <row r="39" spans="2:10">
      <c r="B39" s="141" t="s">
        <v>33</v>
      </c>
      <c r="C39" s="142" t="s">
        <v>34</v>
      </c>
      <c r="D39" s="241">
        <v>0</v>
      </c>
      <c r="E39" s="242">
        <v>0</v>
      </c>
      <c r="F39" s="57"/>
      <c r="G39" s="187"/>
      <c r="H39" s="193"/>
      <c r="I39" s="187"/>
      <c r="J39" s="194"/>
    </row>
    <row r="40" spans="2:10" ht="13.5" thickBot="1">
      <c r="B40" s="181" t="s">
        <v>35</v>
      </c>
      <c r="C40" s="182" t="s">
        <v>36</v>
      </c>
      <c r="D40" s="243">
        <v>27356.639999999999</v>
      </c>
      <c r="E40" s="244">
        <v>151608.63</v>
      </c>
      <c r="G40" s="187"/>
      <c r="H40" s="189"/>
    </row>
    <row r="41" spans="2:10" ht="13.5" thickBot="1">
      <c r="B41" s="183" t="s">
        <v>37</v>
      </c>
      <c r="C41" s="184" t="s">
        <v>38</v>
      </c>
      <c r="D41" s="245">
        <v>705260.21000000008</v>
      </c>
      <c r="E41" s="246">
        <f>SUM(E26,E27,E40)</f>
        <v>934007.52</v>
      </c>
      <c r="F41" s="59"/>
      <c r="G41" s="187"/>
    </row>
    <row r="42" spans="2:10">
      <c r="B42" s="185"/>
      <c r="C42" s="185"/>
      <c r="D42" s="247"/>
      <c r="E42" s="247"/>
      <c r="F42" s="59"/>
      <c r="G42" s="188"/>
    </row>
    <row r="43" spans="2:10" ht="13.5">
      <c r="B43" s="429" t="s">
        <v>60</v>
      </c>
      <c r="C43" s="421"/>
      <c r="D43" s="421"/>
      <c r="E43" s="421"/>
      <c r="G43" s="187"/>
    </row>
    <row r="44" spans="2:10" ht="14.25" thickBot="1">
      <c r="B44" s="430" t="s">
        <v>117</v>
      </c>
      <c r="C44" s="422"/>
      <c r="D44" s="422"/>
      <c r="E44" s="422"/>
      <c r="G44" s="187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144" t="s">
        <v>4</v>
      </c>
      <c r="C47" s="128" t="s">
        <v>40</v>
      </c>
      <c r="D47" s="250">
        <v>1758.5136600000001</v>
      </c>
      <c r="E47" s="251">
        <v>1729.29709</v>
      </c>
      <c r="G47" s="187"/>
      <c r="H47" s="196"/>
    </row>
    <row r="48" spans="2:10">
      <c r="B48" s="145" t="s">
        <v>6</v>
      </c>
      <c r="C48" s="142" t="s">
        <v>41</v>
      </c>
      <c r="D48" s="250">
        <v>1743.8806500000001</v>
      </c>
      <c r="E48" s="252">
        <v>1652.5841600000001</v>
      </c>
      <c r="G48" s="195"/>
    </row>
    <row r="49" spans="2:5">
      <c r="B49" s="146" t="s">
        <v>23</v>
      </c>
      <c r="C49" s="147" t="s">
        <v>109</v>
      </c>
      <c r="D49" s="253"/>
      <c r="E49" s="254"/>
    </row>
    <row r="50" spans="2:5">
      <c r="B50" s="144" t="s">
        <v>4</v>
      </c>
      <c r="C50" s="128" t="s">
        <v>40</v>
      </c>
      <c r="D50" s="250">
        <v>388.7</v>
      </c>
      <c r="E50" s="255">
        <v>475.81</v>
      </c>
    </row>
    <row r="51" spans="2:5">
      <c r="B51" s="144" t="s">
        <v>6</v>
      </c>
      <c r="C51" s="128" t="s">
        <v>110</v>
      </c>
      <c r="D51" s="250">
        <v>328.73</v>
      </c>
      <c r="E51" s="255">
        <v>475.75</v>
      </c>
    </row>
    <row r="52" spans="2:5">
      <c r="B52" s="144" t="s">
        <v>8</v>
      </c>
      <c r="C52" s="128" t="s">
        <v>111</v>
      </c>
      <c r="D52" s="250">
        <v>406.7</v>
      </c>
      <c r="E52" s="255">
        <v>580.78</v>
      </c>
    </row>
    <row r="53" spans="2:5" ht="13.5" thickBot="1">
      <c r="B53" s="148" t="s">
        <v>9</v>
      </c>
      <c r="C53" s="149" t="s">
        <v>41</v>
      </c>
      <c r="D53" s="256">
        <v>404.42</v>
      </c>
      <c r="E53" s="257">
        <v>565.17999999999995</v>
      </c>
    </row>
    <row r="54" spans="2:5">
      <c r="B54" s="150"/>
      <c r="C54" s="151"/>
      <c r="D54" s="258"/>
      <c r="E54" s="258"/>
    </row>
    <row r="55" spans="2:5" ht="13.5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34.5" thickBot="1">
      <c r="B57" s="412" t="s">
        <v>42</v>
      </c>
      <c r="C57" s="413"/>
      <c r="D57" s="290" t="s">
        <v>118</v>
      </c>
      <c r="E57" s="291" t="s">
        <v>113</v>
      </c>
    </row>
    <row r="58" spans="2:5">
      <c r="B58" s="152" t="s">
        <v>18</v>
      </c>
      <c r="C58" s="153" t="s">
        <v>43</v>
      </c>
      <c r="D58" s="261">
        <f>D64</f>
        <v>934007.52</v>
      </c>
      <c r="E58" s="262">
        <f>D58/E21</f>
        <v>1</v>
      </c>
    </row>
    <row r="59" spans="2:5" ht="25.5">
      <c r="B59" s="349" t="s">
        <v>4</v>
      </c>
      <c r="C59" s="155" t="s">
        <v>44</v>
      </c>
      <c r="D59" s="263">
        <v>0</v>
      </c>
      <c r="E59" s="264">
        <v>0</v>
      </c>
    </row>
    <row r="60" spans="2:5" ht="25.5">
      <c r="B60" s="350" t="s">
        <v>6</v>
      </c>
      <c r="C60" s="157" t="s">
        <v>45</v>
      </c>
      <c r="D60" s="265">
        <v>0</v>
      </c>
      <c r="E60" s="266">
        <v>0</v>
      </c>
    </row>
    <row r="61" spans="2:5">
      <c r="B61" s="350" t="s">
        <v>8</v>
      </c>
      <c r="C61" s="157" t="s">
        <v>46</v>
      </c>
      <c r="D61" s="265">
        <v>0</v>
      </c>
      <c r="E61" s="266">
        <v>0</v>
      </c>
    </row>
    <row r="62" spans="2:5">
      <c r="B62" s="350" t="s">
        <v>9</v>
      </c>
      <c r="C62" s="157" t="s">
        <v>47</v>
      </c>
      <c r="D62" s="265">
        <v>0</v>
      </c>
      <c r="E62" s="266">
        <v>0</v>
      </c>
    </row>
    <row r="63" spans="2:5">
      <c r="B63" s="350" t="s">
        <v>29</v>
      </c>
      <c r="C63" s="157" t="s">
        <v>48</v>
      </c>
      <c r="D63" s="265">
        <v>0</v>
      </c>
      <c r="E63" s="266">
        <v>0</v>
      </c>
    </row>
    <row r="64" spans="2:5">
      <c r="B64" s="349" t="s">
        <v>31</v>
      </c>
      <c r="C64" s="155" t="s">
        <v>49</v>
      </c>
      <c r="D64" s="263">
        <f>E21</f>
        <v>934007.52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v>0</v>
      </c>
      <c r="E73" s="275">
        <v>0</v>
      </c>
    </row>
    <row r="74" spans="2:5">
      <c r="B74" s="352" t="s">
        <v>64</v>
      </c>
      <c r="C74" s="134" t="s">
        <v>66</v>
      </c>
      <c r="D74" s="270">
        <f>D58</f>
        <v>934007.52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f>D74</f>
        <v>934007.52</v>
      </c>
      <c r="E75" s="266">
        <f>E74</f>
        <v>1</v>
      </c>
    </row>
    <row r="76" spans="2:5">
      <c r="B76" s="350" t="s">
        <v>6</v>
      </c>
      <c r="C76" s="157" t="s">
        <v>115</v>
      </c>
      <c r="D76" s="265">
        <v>0</v>
      </c>
      <c r="E76" s="266">
        <v>0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1" type="noConversion"/>
  <pageMargins left="0.56999999999999995" right="0.75" top="0.6" bottom="0.49" header="0.5" footer="0.5"/>
  <pageSetup paperSize="9" scale="70" orientation="portrait" r:id="rId1"/>
  <headerFooter alignWithMargins="0">
    <oddHeader>&amp;C&amp;"Calibri"&amp;10&amp;K000000Confidential&amp;1#</oddHeader>
  </headerFooter>
  <customProperties>
    <customPr name="_pios_id" r:id="rId2"/>
  </customPropertie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Arkusz96"/>
  <dimension ref="A1:L81"/>
  <sheetViews>
    <sheetView zoomScale="86" zoomScaleNormal="86" workbookViewId="0">
      <selection activeCell="E26" sqref="E26"/>
    </sheetView>
  </sheetViews>
  <sheetFormatPr defaultRowHeight="12.75"/>
  <cols>
    <col min="1" max="1" width="9.140625" style="18"/>
    <col min="2" max="2" width="4.42578125" bestFit="1" customWidth="1"/>
    <col min="3" max="3" width="77.7109375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9.140625" style="186" bestFit="1" customWidth="1"/>
    <col min="11" max="11" width="7.425781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</row>
    <row r="4" spans="2:12" ht="15">
      <c r="B4" s="216"/>
      <c r="C4" s="216"/>
      <c r="D4" s="216"/>
      <c r="E4" s="216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202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344" t="s">
        <v>3</v>
      </c>
      <c r="C11" s="331" t="s">
        <v>105</v>
      </c>
      <c r="D11" s="280">
        <v>545539.01</v>
      </c>
      <c r="E11" s="221">
        <f>SUM(E12:E16)</f>
        <v>487850.03</v>
      </c>
    </row>
    <row r="12" spans="2:12">
      <c r="B12" s="345" t="s">
        <v>4</v>
      </c>
      <c r="C12" s="128" t="s">
        <v>5</v>
      </c>
      <c r="D12" s="281">
        <v>545539.01</v>
      </c>
      <c r="E12" s="282">
        <v>487850.03</v>
      </c>
    </row>
    <row r="13" spans="2:12">
      <c r="B13" s="345" t="s">
        <v>6</v>
      </c>
      <c r="C13" s="332" t="s">
        <v>7</v>
      </c>
      <c r="D13" s="281">
        <v>0</v>
      </c>
      <c r="E13" s="333">
        <v>0</v>
      </c>
    </row>
    <row r="14" spans="2:12">
      <c r="B14" s="345" t="s">
        <v>8</v>
      </c>
      <c r="C14" s="332" t="s">
        <v>10</v>
      </c>
      <c r="D14" s="281">
        <v>0</v>
      </c>
      <c r="E14" s="333">
        <v>0</v>
      </c>
      <c r="G14" s="188"/>
    </row>
    <row r="15" spans="2:12">
      <c r="B15" s="345" t="s">
        <v>102</v>
      </c>
      <c r="C15" s="332" t="s">
        <v>11</v>
      </c>
      <c r="D15" s="281">
        <v>0</v>
      </c>
      <c r="E15" s="333">
        <v>0</v>
      </c>
    </row>
    <row r="16" spans="2:12">
      <c r="B16" s="346" t="s">
        <v>103</v>
      </c>
      <c r="C16" s="334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45" t="s">
        <v>4</v>
      </c>
      <c r="C18" s="128" t="s">
        <v>11</v>
      </c>
      <c r="D18" s="283">
        <v>0</v>
      </c>
      <c r="E18" s="333">
        <v>0</v>
      </c>
    </row>
    <row r="19" spans="2:11">
      <c r="B19" s="345" t="s">
        <v>6</v>
      </c>
      <c r="C19" s="332" t="s">
        <v>104</v>
      </c>
      <c r="D19" s="281">
        <v>0</v>
      </c>
      <c r="E19" s="333">
        <v>0</v>
      </c>
    </row>
    <row r="20" spans="2:11" ht="13.5" thickBot="1">
      <c r="B20" s="347" t="s">
        <v>8</v>
      </c>
      <c r="C20" s="336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545539.01</v>
      </c>
      <c r="E21" s="246">
        <f>E11-E17</f>
        <v>487850.03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>
      <c r="B23" s="429" t="s">
        <v>100</v>
      </c>
      <c r="C23" s="419"/>
      <c r="D23" s="419"/>
      <c r="E23" s="419"/>
      <c r="G23" s="187"/>
    </row>
    <row r="24" spans="2:11" ht="14.25" thickBot="1">
      <c r="B24" s="430" t="s">
        <v>101</v>
      </c>
      <c r="C24" s="420"/>
      <c r="D24" s="420"/>
      <c r="E24" s="420"/>
    </row>
    <row r="25" spans="2:11" ht="13.5" thickBot="1">
      <c r="B25" s="168"/>
      <c r="C25" s="178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179" t="s">
        <v>15</v>
      </c>
      <c r="C26" s="180" t="s">
        <v>16</v>
      </c>
      <c r="D26" s="234">
        <v>496440.88</v>
      </c>
      <c r="E26" s="235">
        <v>569675.73</v>
      </c>
      <c r="G26" s="194"/>
    </row>
    <row r="27" spans="2:11">
      <c r="B27" s="131" t="s">
        <v>17</v>
      </c>
      <c r="C27" s="132" t="s">
        <v>107</v>
      </c>
      <c r="D27" s="236">
        <v>-4808.38</v>
      </c>
      <c r="E27" s="237">
        <v>-85042.02</v>
      </c>
      <c r="F27" s="57"/>
      <c r="G27" s="194"/>
      <c r="H27" s="193"/>
      <c r="I27" s="187"/>
      <c r="J27" s="194"/>
    </row>
    <row r="28" spans="2:11">
      <c r="B28" s="131" t="s">
        <v>18</v>
      </c>
      <c r="C28" s="132" t="s">
        <v>19</v>
      </c>
      <c r="D28" s="236">
        <v>0</v>
      </c>
      <c r="E28" s="238">
        <v>0</v>
      </c>
      <c r="F28" s="57"/>
      <c r="G28" s="187"/>
      <c r="H28" s="193"/>
      <c r="I28" s="187"/>
      <c r="J28" s="194"/>
    </row>
    <row r="29" spans="2:11">
      <c r="B29" s="140" t="s">
        <v>4</v>
      </c>
      <c r="C29" s="128" t="s">
        <v>20</v>
      </c>
      <c r="D29" s="239">
        <v>0</v>
      </c>
      <c r="E29" s="240">
        <v>0</v>
      </c>
      <c r="F29" s="57"/>
      <c r="G29" s="187"/>
      <c r="H29" s="193"/>
      <c r="I29" s="187"/>
      <c r="J29" s="194"/>
    </row>
    <row r="30" spans="2:11">
      <c r="B30" s="140" t="s">
        <v>6</v>
      </c>
      <c r="C30" s="128" t="s">
        <v>21</v>
      </c>
      <c r="D30" s="239">
        <v>0</v>
      </c>
      <c r="E30" s="240">
        <v>0</v>
      </c>
      <c r="F30" s="57"/>
      <c r="G30" s="187"/>
      <c r="H30" s="193"/>
      <c r="I30" s="187"/>
      <c r="J30" s="194"/>
    </row>
    <row r="31" spans="2:11">
      <c r="B31" s="140" t="s">
        <v>8</v>
      </c>
      <c r="C31" s="128" t="s">
        <v>22</v>
      </c>
      <c r="D31" s="239">
        <v>0</v>
      </c>
      <c r="E31" s="240">
        <v>0</v>
      </c>
      <c r="F31" s="57"/>
      <c r="G31" s="187"/>
      <c r="H31" s="193"/>
      <c r="I31" s="187"/>
      <c r="J31" s="194"/>
    </row>
    <row r="32" spans="2:11">
      <c r="B32" s="133" t="s">
        <v>23</v>
      </c>
      <c r="C32" s="134" t="s">
        <v>24</v>
      </c>
      <c r="D32" s="236">
        <v>4808.38</v>
      </c>
      <c r="E32" s="238">
        <v>85042.02</v>
      </c>
      <c r="F32" s="57"/>
      <c r="G32" s="194"/>
      <c r="H32" s="193"/>
      <c r="I32" s="187"/>
      <c r="J32" s="194"/>
    </row>
    <row r="33" spans="2:10">
      <c r="B33" s="140" t="s">
        <v>4</v>
      </c>
      <c r="C33" s="128" t="s">
        <v>25</v>
      </c>
      <c r="D33" s="239">
        <v>0</v>
      </c>
      <c r="E33" s="240">
        <v>80596.679999999993</v>
      </c>
      <c r="F33" s="57"/>
      <c r="G33" s="187"/>
      <c r="H33" s="193"/>
      <c r="I33" s="187"/>
      <c r="J33" s="194"/>
    </row>
    <row r="34" spans="2:10">
      <c r="B34" s="140" t="s">
        <v>6</v>
      </c>
      <c r="C34" s="128" t="s">
        <v>26</v>
      </c>
      <c r="D34" s="239">
        <v>0</v>
      </c>
      <c r="E34" s="240">
        <v>0</v>
      </c>
      <c r="F34" s="57"/>
      <c r="G34" s="187"/>
      <c r="H34" s="193"/>
      <c r="I34" s="187"/>
      <c r="J34" s="194"/>
    </row>
    <row r="35" spans="2:10">
      <c r="B35" s="140" t="s">
        <v>8</v>
      </c>
      <c r="C35" s="128" t="s">
        <v>27</v>
      </c>
      <c r="D35" s="239">
        <v>715.91</v>
      </c>
      <c r="E35" s="240">
        <v>416.05</v>
      </c>
      <c r="F35" s="57"/>
      <c r="G35" s="187"/>
      <c r="H35" s="193"/>
      <c r="I35" s="187"/>
      <c r="J35" s="194"/>
    </row>
    <row r="36" spans="2:10">
      <c r="B36" s="140" t="s">
        <v>9</v>
      </c>
      <c r="C36" s="128" t="s">
        <v>28</v>
      </c>
      <c r="D36" s="239">
        <v>0</v>
      </c>
      <c r="E36" s="240">
        <v>0</v>
      </c>
      <c r="F36" s="57"/>
      <c r="G36" s="187"/>
      <c r="H36" s="193"/>
      <c r="I36" s="187"/>
      <c r="J36" s="194"/>
    </row>
    <row r="37" spans="2:10" ht="25.5">
      <c r="B37" s="140" t="s">
        <v>29</v>
      </c>
      <c r="C37" s="128" t="s">
        <v>30</v>
      </c>
      <c r="D37" s="239">
        <v>4092.46</v>
      </c>
      <c r="E37" s="240">
        <v>4029.26</v>
      </c>
      <c r="F37" s="57"/>
      <c r="G37" s="187"/>
      <c r="H37" s="193"/>
      <c r="I37" s="187"/>
      <c r="J37" s="194"/>
    </row>
    <row r="38" spans="2:10">
      <c r="B38" s="140" t="s">
        <v>31</v>
      </c>
      <c r="C38" s="128" t="s">
        <v>32</v>
      </c>
      <c r="D38" s="239">
        <v>0</v>
      </c>
      <c r="E38" s="240">
        <v>0</v>
      </c>
      <c r="F38" s="57"/>
      <c r="G38" s="187"/>
      <c r="H38" s="193"/>
      <c r="I38" s="187"/>
      <c r="J38" s="194"/>
    </row>
    <row r="39" spans="2:10">
      <c r="B39" s="141" t="s">
        <v>33</v>
      </c>
      <c r="C39" s="142" t="s">
        <v>34</v>
      </c>
      <c r="D39" s="241">
        <v>0.01</v>
      </c>
      <c r="E39" s="242">
        <v>0.03</v>
      </c>
      <c r="F39" s="57"/>
      <c r="G39"/>
      <c r="H39" s="193"/>
      <c r="I39" s="187"/>
      <c r="J39" s="194"/>
    </row>
    <row r="40" spans="2:10" ht="13.5" thickBot="1">
      <c r="B40" s="181" t="s">
        <v>35</v>
      </c>
      <c r="C40" s="182" t="s">
        <v>36</v>
      </c>
      <c r="D40" s="243">
        <v>53906.51</v>
      </c>
      <c r="E40" s="244">
        <v>3216.32</v>
      </c>
      <c r="G40"/>
      <c r="H40" s="189"/>
    </row>
    <row r="41" spans="2:10" ht="13.5" thickBot="1">
      <c r="B41" s="183" t="s">
        <v>37</v>
      </c>
      <c r="C41" s="184" t="s">
        <v>38</v>
      </c>
      <c r="D41" s="245">
        <v>545539.01</v>
      </c>
      <c r="E41" s="246">
        <f>SUM(E26,E27,E40)</f>
        <v>487850.02999999997</v>
      </c>
      <c r="F41" s="59"/>
      <c r="G41" s="194"/>
    </row>
    <row r="42" spans="2:10">
      <c r="B42" s="185"/>
      <c r="C42" s="185"/>
      <c r="D42" s="247"/>
      <c r="E42" s="247"/>
      <c r="F42" s="59"/>
      <c r="G42" s="194"/>
    </row>
    <row r="43" spans="2:10" ht="13.5">
      <c r="B43" s="429" t="s">
        <v>60</v>
      </c>
      <c r="C43" s="421"/>
      <c r="D43" s="421"/>
      <c r="E43" s="421"/>
      <c r="G43" s="194"/>
    </row>
    <row r="44" spans="2:10" ht="14.25" thickBot="1">
      <c r="B44" s="430" t="s">
        <v>117</v>
      </c>
      <c r="C44" s="422"/>
      <c r="D44" s="422"/>
      <c r="E44" s="422"/>
      <c r="G44" s="194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144" t="s">
        <v>4</v>
      </c>
      <c r="C47" s="128" t="s">
        <v>40</v>
      </c>
      <c r="D47" s="250">
        <v>6167.7336500000001</v>
      </c>
      <c r="E47" s="251">
        <v>6050.72469</v>
      </c>
      <c r="G47" s="187"/>
    </row>
    <row r="48" spans="2:10">
      <c r="B48" s="145" t="s">
        <v>6</v>
      </c>
      <c r="C48" s="142" t="s">
        <v>41</v>
      </c>
      <c r="D48" s="250">
        <v>6110.4279299999998</v>
      </c>
      <c r="E48" s="252">
        <v>5159.1585699999996</v>
      </c>
      <c r="G48" s="187"/>
    </row>
    <row r="49" spans="2:5">
      <c r="B49" s="146" t="s">
        <v>23</v>
      </c>
      <c r="C49" s="147" t="s">
        <v>109</v>
      </c>
      <c r="D49" s="253"/>
      <c r="E49" s="254"/>
    </row>
    <row r="50" spans="2:5">
      <c r="B50" s="144" t="s">
        <v>4</v>
      </c>
      <c r="C50" s="128" t="s">
        <v>40</v>
      </c>
      <c r="D50" s="250">
        <v>80.489999999999995</v>
      </c>
      <c r="E50" s="255">
        <v>94.15</v>
      </c>
    </row>
    <row r="51" spans="2:5">
      <c r="B51" s="144" t="s">
        <v>6</v>
      </c>
      <c r="C51" s="128" t="s">
        <v>110</v>
      </c>
      <c r="D51" s="250">
        <v>79.62</v>
      </c>
      <c r="E51" s="255">
        <v>90.77</v>
      </c>
    </row>
    <row r="52" spans="2:5">
      <c r="B52" s="144" t="s">
        <v>8</v>
      </c>
      <c r="C52" s="128" t="s">
        <v>111</v>
      </c>
      <c r="D52" s="250">
        <v>89.75</v>
      </c>
      <c r="E52" s="255">
        <v>97.41</v>
      </c>
    </row>
    <row r="53" spans="2:5" ht="13.5" thickBot="1">
      <c r="B53" s="148" t="s">
        <v>9</v>
      </c>
      <c r="C53" s="149" t="s">
        <v>41</v>
      </c>
      <c r="D53" s="256">
        <v>89.28</v>
      </c>
      <c r="E53" s="257">
        <v>94.56</v>
      </c>
    </row>
    <row r="54" spans="2:5">
      <c r="B54" s="150"/>
      <c r="C54" s="151"/>
      <c r="D54" s="258"/>
      <c r="E54" s="258"/>
    </row>
    <row r="55" spans="2:5" ht="13.5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23.25" thickBot="1">
      <c r="B57" s="436" t="s">
        <v>42</v>
      </c>
      <c r="C57" s="437"/>
      <c r="D57" s="290" t="s">
        <v>118</v>
      </c>
      <c r="E57" s="291" t="s">
        <v>113</v>
      </c>
    </row>
    <row r="58" spans="2:5">
      <c r="B58" s="152" t="s">
        <v>18</v>
      </c>
      <c r="C58" s="153" t="s">
        <v>43</v>
      </c>
      <c r="D58" s="261">
        <f>D64</f>
        <v>487850.03</v>
      </c>
      <c r="E58" s="262">
        <f>D58/E21</f>
        <v>1</v>
      </c>
    </row>
    <row r="59" spans="2:5" ht="25.5">
      <c r="B59" s="349" t="s">
        <v>4</v>
      </c>
      <c r="C59" s="155" t="s">
        <v>44</v>
      </c>
      <c r="D59" s="263">
        <v>0</v>
      </c>
      <c r="E59" s="264">
        <v>0</v>
      </c>
    </row>
    <row r="60" spans="2:5" ht="25.5">
      <c r="B60" s="350" t="s">
        <v>6</v>
      </c>
      <c r="C60" s="157" t="s">
        <v>45</v>
      </c>
      <c r="D60" s="265">
        <v>0</v>
      </c>
      <c r="E60" s="266">
        <v>0</v>
      </c>
    </row>
    <row r="61" spans="2:5">
      <c r="B61" s="350" t="s">
        <v>8</v>
      </c>
      <c r="C61" s="157" t="s">
        <v>46</v>
      </c>
      <c r="D61" s="265">
        <v>0</v>
      </c>
      <c r="E61" s="266">
        <v>0</v>
      </c>
    </row>
    <row r="62" spans="2:5">
      <c r="B62" s="350" t="s">
        <v>9</v>
      </c>
      <c r="C62" s="157" t="s">
        <v>47</v>
      </c>
      <c r="D62" s="265">
        <v>0</v>
      </c>
      <c r="E62" s="266">
        <v>0</v>
      </c>
    </row>
    <row r="63" spans="2:5">
      <c r="B63" s="350" t="s">
        <v>29</v>
      </c>
      <c r="C63" s="157" t="s">
        <v>48</v>
      </c>
      <c r="D63" s="265">
        <v>0</v>
      </c>
      <c r="E63" s="266">
        <v>0</v>
      </c>
    </row>
    <row r="64" spans="2:5">
      <c r="B64" s="349" t="s">
        <v>31</v>
      </c>
      <c r="C64" s="155" t="s">
        <v>49</v>
      </c>
      <c r="D64" s="263">
        <f>E21</f>
        <v>487850.03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v>0</v>
      </c>
      <c r="E73" s="275">
        <v>0</v>
      </c>
    </row>
    <row r="74" spans="2:5">
      <c r="B74" s="352" t="s">
        <v>64</v>
      </c>
      <c r="C74" s="134" t="s">
        <v>66</v>
      </c>
      <c r="D74" s="270">
        <f>D58</f>
        <v>487850.03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f>D74</f>
        <v>487850.03</v>
      </c>
      <c r="E75" s="266">
        <f>E74</f>
        <v>1</v>
      </c>
    </row>
    <row r="76" spans="2:5">
      <c r="B76" s="350" t="s">
        <v>6</v>
      </c>
      <c r="C76" s="157" t="s">
        <v>115</v>
      </c>
      <c r="D76" s="265">
        <v>0</v>
      </c>
      <c r="E76" s="266">
        <v>0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" right="0.7" top="0.75" bottom="0.75" header="0.3" footer="0.3"/>
  <pageSetup paperSize="9" orientation="portrait" r:id="rId1"/>
  <headerFooter>
    <oddHeader>&amp;C&amp;"Calibri"&amp;10&amp;K000000Confidential&amp;1#</oddHeader>
  </headerFooter>
  <customProperties>
    <customPr name="_pios_id" r:id="rId2"/>
  </customPropertie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Arkusz105"/>
  <dimension ref="A1:L81"/>
  <sheetViews>
    <sheetView zoomScale="86" zoomScaleNormal="86" workbookViewId="0">
      <selection activeCell="E26" sqref="E26"/>
    </sheetView>
  </sheetViews>
  <sheetFormatPr defaultRowHeight="12.75"/>
  <cols>
    <col min="1" max="1" width="9.140625" style="18"/>
    <col min="2" max="2" width="4.42578125" bestFit="1" customWidth="1"/>
    <col min="3" max="3" width="77.7109375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9.140625" style="186" bestFit="1" customWidth="1"/>
    <col min="11" max="11" width="7.425781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H2" s="200"/>
      <c r="I2" s="200"/>
      <c r="J2" s="194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  <c r="H3" s="200"/>
      <c r="I3" s="200"/>
      <c r="J3" s="194"/>
    </row>
    <row r="4" spans="2:12" ht="15">
      <c r="B4" s="216"/>
      <c r="C4" s="216"/>
      <c r="D4" s="216"/>
      <c r="E4" s="216"/>
      <c r="J4" s="194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185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344" t="s">
        <v>3</v>
      </c>
      <c r="C11" s="331" t="s">
        <v>105</v>
      </c>
      <c r="D11" s="280">
        <v>467119.95</v>
      </c>
      <c r="E11" s="221">
        <f>SUM(E12:E16)</f>
        <v>184254.48</v>
      </c>
    </row>
    <row r="12" spans="2:12">
      <c r="B12" s="345" t="s">
        <v>4</v>
      </c>
      <c r="C12" s="128" t="s">
        <v>5</v>
      </c>
      <c r="D12" s="281">
        <v>467119.95</v>
      </c>
      <c r="E12" s="282">
        <v>184254.48</v>
      </c>
    </row>
    <row r="13" spans="2:12">
      <c r="B13" s="345" t="s">
        <v>6</v>
      </c>
      <c r="C13" s="332" t="s">
        <v>7</v>
      </c>
      <c r="D13" s="281">
        <v>0</v>
      </c>
      <c r="E13" s="333">
        <v>0</v>
      </c>
    </row>
    <row r="14" spans="2:12">
      <c r="B14" s="345" t="s">
        <v>8</v>
      </c>
      <c r="C14" s="332" t="s">
        <v>10</v>
      </c>
      <c r="D14" s="281">
        <v>0</v>
      </c>
      <c r="E14" s="333">
        <v>0</v>
      </c>
      <c r="G14" s="188"/>
    </row>
    <row r="15" spans="2:12">
      <c r="B15" s="345" t="s">
        <v>102</v>
      </c>
      <c r="C15" s="332" t="s">
        <v>11</v>
      </c>
      <c r="D15" s="281">
        <v>0</v>
      </c>
      <c r="E15" s="333">
        <v>0</v>
      </c>
    </row>
    <row r="16" spans="2:12">
      <c r="B16" s="346" t="s">
        <v>103</v>
      </c>
      <c r="C16" s="334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45" t="s">
        <v>4</v>
      </c>
      <c r="C18" s="128" t="s">
        <v>11</v>
      </c>
      <c r="D18" s="283">
        <v>0</v>
      </c>
      <c r="E18" s="333">
        <v>0</v>
      </c>
    </row>
    <row r="19" spans="2:11">
      <c r="B19" s="345" t="s">
        <v>6</v>
      </c>
      <c r="C19" s="332" t="s">
        <v>104</v>
      </c>
      <c r="D19" s="281">
        <v>0</v>
      </c>
      <c r="E19" s="333">
        <v>0</v>
      </c>
    </row>
    <row r="20" spans="2:11" ht="13.5" thickBot="1">
      <c r="B20" s="347" t="s">
        <v>8</v>
      </c>
      <c r="C20" s="336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467119.95</v>
      </c>
      <c r="E21" s="246">
        <f>E11-E17</f>
        <v>184254.48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>
      <c r="B23" s="429" t="s">
        <v>100</v>
      </c>
      <c r="C23" s="419"/>
      <c r="D23" s="419"/>
      <c r="E23" s="419"/>
      <c r="G23" s="187"/>
    </row>
    <row r="24" spans="2:11" ht="14.25" thickBot="1">
      <c r="B24" s="430" t="s">
        <v>101</v>
      </c>
      <c r="C24" s="420"/>
      <c r="D24" s="420"/>
      <c r="E24" s="420"/>
    </row>
    <row r="25" spans="2:11" ht="13.5" thickBot="1">
      <c r="B25" s="168"/>
      <c r="C25" s="178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179" t="s">
        <v>15</v>
      </c>
      <c r="C26" s="180" t="s">
        <v>16</v>
      </c>
      <c r="D26" s="234">
        <v>454183.38</v>
      </c>
      <c r="E26" s="235">
        <v>327350.43</v>
      </c>
      <c r="G26" s="194"/>
    </row>
    <row r="27" spans="2:11">
      <c r="B27" s="131" t="s">
        <v>17</v>
      </c>
      <c r="C27" s="132" t="s">
        <v>107</v>
      </c>
      <c r="D27" s="236">
        <v>-3840.7</v>
      </c>
      <c r="E27" s="237">
        <v>-144666.62000000002</v>
      </c>
      <c r="F27" s="57"/>
      <c r="G27" s="194"/>
      <c r="H27" s="193"/>
      <c r="I27" s="187"/>
      <c r="J27" s="194"/>
    </row>
    <row r="28" spans="2:11">
      <c r="B28" s="131" t="s">
        <v>18</v>
      </c>
      <c r="C28" s="132" t="s">
        <v>19</v>
      </c>
      <c r="D28" s="236">
        <v>0</v>
      </c>
      <c r="E28" s="238">
        <v>0.02</v>
      </c>
      <c r="F28" s="57"/>
      <c r="G28" s="187"/>
      <c r="H28" s="193"/>
      <c r="I28" s="187"/>
      <c r="J28" s="194"/>
    </row>
    <row r="29" spans="2:11">
      <c r="B29" s="140" t="s">
        <v>4</v>
      </c>
      <c r="C29" s="128" t="s">
        <v>20</v>
      </c>
      <c r="D29" s="239">
        <v>0</v>
      </c>
      <c r="E29" s="240">
        <v>0</v>
      </c>
      <c r="F29" s="57"/>
      <c r="G29" s="187"/>
      <c r="H29" s="193"/>
      <c r="I29" s="187"/>
      <c r="J29" s="194"/>
    </row>
    <row r="30" spans="2:11">
      <c r="B30" s="140" t="s">
        <v>6</v>
      </c>
      <c r="C30" s="128" t="s">
        <v>21</v>
      </c>
      <c r="D30" s="239">
        <v>0</v>
      </c>
      <c r="E30" s="240">
        <v>0</v>
      </c>
      <c r="F30" s="57"/>
      <c r="G30" s="187"/>
      <c r="H30" s="193"/>
      <c r="I30" s="187"/>
      <c r="J30" s="194"/>
    </row>
    <row r="31" spans="2:11">
      <c r="B31" s="140" t="s">
        <v>8</v>
      </c>
      <c r="C31" s="128" t="s">
        <v>22</v>
      </c>
      <c r="D31" s="239">
        <v>0</v>
      </c>
      <c r="E31" s="240">
        <v>0.02</v>
      </c>
      <c r="F31" s="57"/>
      <c r="G31" s="187"/>
      <c r="H31" s="193"/>
      <c r="I31" s="187"/>
      <c r="J31" s="194"/>
    </row>
    <row r="32" spans="2:11">
      <c r="B32" s="133" t="s">
        <v>23</v>
      </c>
      <c r="C32" s="134" t="s">
        <v>24</v>
      </c>
      <c r="D32" s="236">
        <v>3840.7</v>
      </c>
      <c r="E32" s="238">
        <v>144666.64000000001</v>
      </c>
      <c r="F32" s="57"/>
      <c r="G32" s="194"/>
      <c r="H32" s="193"/>
      <c r="I32" s="187"/>
      <c r="J32" s="194"/>
    </row>
    <row r="33" spans="2:10">
      <c r="B33" s="140" t="s">
        <v>4</v>
      </c>
      <c r="C33" s="128" t="s">
        <v>25</v>
      </c>
      <c r="D33" s="239">
        <v>0</v>
      </c>
      <c r="E33" s="240">
        <v>141891.25</v>
      </c>
      <c r="F33" s="57"/>
      <c r="G33" s="187"/>
      <c r="H33" s="193"/>
      <c r="I33" s="187"/>
      <c r="J33" s="194"/>
    </row>
    <row r="34" spans="2:10">
      <c r="B34" s="140" t="s">
        <v>6</v>
      </c>
      <c r="C34" s="128" t="s">
        <v>26</v>
      </c>
      <c r="D34" s="239">
        <v>0</v>
      </c>
      <c r="E34" s="240">
        <v>0</v>
      </c>
      <c r="F34" s="57"/>
      <c r="G34" s="187"/>
      <c r="H34" s="193"/>
      <c r="I34" s="187"/>
      <c r="J34" s="194"/>
    </row>
    <row r="35" spans="2:10">
      <c r="B35" s="140" t="s">
        <v>8</v>
      </c>
      <c r="C35" s="128" t="s">
        <v>27</v>
      </c>
      <c r="D35" s="239">
        <v>171.06</v>
      </c>
      <c r="E35" s="240">
        <v>180.97</v>
      </c>
      <c r="F35" s="57"/>
      <c r="G35" s="187"/>
      <c r="H35" s="193"/>
      <c r="I35" s="187"/>
      <c r="J35" s="194"/>
    </row>
    <row r="36" spans="2:10">
      <c r="B36" s="140" t="s">
        <v>9</v>
      </c>
      <c r="C36" s="128" t="s">
        <v>28</v>
      </c>
      <c r="D36" s="239">
        <v>0</v>
      </c>
      <c r="E36" s="240">
        <v>0</v>
      </c>
      <c r="F36" s="57"/>
      <c r="G36" s="187"/>
      <c r="H36" s="193"/>
      <c r="I36" s="187"/>
      <c r="J36" s="194"/>
    </row>
    <row r="37" spans="2:10" ht="25.5">
      <c r="B37" s="140" t="s">
        <v>29</v>
      </c>
      <c r="C37" s="128" t="s">
        <v>30</v>
      </c>
      <c r="D37" s="239">
        <v>3669.64</v>
      </c>
      <c r="E37" s="240">
        <v>2594.42</v>
      </c>
      <c r="F37" s="57"/>
      <c r="G37" s="187"/>
      <c r="H37" s="193"/>
      <c r="I37" s="187"/>
      <c r="J37" s="194"/>
    </row>
    <row r="38" spans="2:10">
      <c r="B38" s="140" t="s">
        <v>31</v>
      </c>
      <c r="C38" s="128" t="s">
        <v>32</v>
      </c>
      <c r="D38" s="239">
        <v>0</v>
      </c>
      <c r="E38" s="240">
        <v>0</v>
      </c>
      <c r="F38" s="57"/>
      <c r="G38" s="187"/>
      <c r="H38" s="193"/>
      <c r="I38" s="187"/>
      <c r="J38" s="194"/>
    </row>
    <row r="39" spans="2:10">
      <c r="B39" s="141" t="s">
        <v>33</v>
      </c>
      <c r="C39" s="142" t="s">
        <v>34</v>
      </c>
      <c r="D39" s="241">
        <v>0</v>
      </c>
      <c r="E39" s="242">
        <v>0</v>
      </c>
      <c r="F39" s="57"/>
      <c r="G39" s="187"/>
      <c r="H39" s="193"/>
      <c r="I39" s="187"/>
      <c r="J39" s="194"/>
    </row>
    <row r="40" spans="2:10" ht="13.5" thickBot="1">
      <c r="B40" s="181" t="s">
        <v>35</v>
      </c>
      <c r="C40" s="182" t="s">
        <v>36</v>
      </c>
      <c r="D40" s="243">
        <v>16777.27</v>
      </c>
      <c r="E40" s="244">
        <v>1570.67</v>
      </c>
      <c r="G40" s="194"/>
      <c r="H40" s="189"/>
    </row>
    <row r="41" spans="2:10" ht="13.5" thickBot="1">
      <c r="B41" s="183" t="s">
        <v>37</v>
      </c>
      <c r="C41" s="184" t="s">
        <v>38</v>
      </c>
      <c r="D41" s="245">
        <v>467119.95</v>
      </c>
      <c r="E41" s="246">
        <f>SUM(E26,E27,E40)</f>
        <v>184254.47999999998</v>
      </c>
      <c r="F41" s="59"/>
      <c r="G41" s="194"/>
    </row>
    <row r="42" spans="2:10">
      <c r="B42" s="185"/>
      <c r="C42" s="185"/>
      <c r="D42" s="247"/>
      <c r="E42" s="247"/>
      <c r="F42" s="59"/>
      <c r="G42"/>
    </row>
    <row r="43" spans="2:10" ht="13.5">
      <c r="B43" s="429" t="s">
        <v>60</v>
      </c>
      <c r="C43" s="421"/>
      <c r="D43" s="421"/>
      <c r="E43" s="421"/>
      <c r="G43"/>
    </row>
    <row r="44" spans="2:10" ht="14.25" thickBot="1">
      <c r="B44" s="430" t="s">
        <v>117</v>
      </c>
      <c r="C44" s="422"/>
      <c r="D44" s="422"/>
      <c r="E44" s="422"/>
      <c r="G44" s="187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144" t="s">
        <v>4</v>
      </c>
      <c r="C47" s="128" t="s">
        <v>40</v>
      </c>
      <c r="D47" s="250">
        <v>23113.657999999999</v>
      </c>
      <c r="E47" s="251">
        <v>15573.284</v>
      </c>
      <c r="G47" s="187"/>
    </row>
    <row r="48" spans="2:10">
      <c r="B48" s="145" t="s">
        <v>6</v>
      </c>
      <c r="C48" s="142" t="s">
        <v>41</v>
      </c>
      <c r="D48" s="250">
        <v>22920.508000000002</v>
      </c>
      <c r="E48" s="252">
        <v>8732.44</v>
      </c>
      <c r="G48" s="187"/>
    </row>
    <row r="49" spans="2:8">
      <c r="B49" s="146" t="s">
        <v>23</v>
      </c>
      <c r="C49" s="147" t="s">
        <v>109</v>
      </c>
      <c r="D49" s="253"/>
      <c r="E49" s="254"/>
    </row>
    <row r="50" spans="2:8">
      <c r="B50" s="144" t="s">
        <v>4</v>
      </c>
      <c r="C50" s="128" t="s">
        <v>40</v>
      </c>
      <c r="D50" s="250">
        <v>19.649999999999999</v>
      </c>
      <c r="E50" s="255">
        <v>21.02</v>
      </c>
    </row>
    <row r="51" spans="2:8">
      <c r="B51" s="144" t="s">
        <v>6</v>
      </c>
      <c r="C51" s="128" t="s">
        <v>110</v>
      </c>
      <c r="D51" s="250">
        <v>19.420000000000002</v>
      </c>
      <c r="E51" s="255">
        <v>20.68</v>
      </c>
    </row>
    <row r="52" spans="2:8">
      <c r="B52" s="144" t="s">
        <v>8</v>
      </c>
      <c r="C52" s="128" t="s">
        <v>111</v>
      </c>
      <c r="D52" s="250">
        <v>20.41</v>
      </c>
      <c r="E52" s="255">
        <v>21.240000000000002</v>
      </c>
    </row>
    <row r="53" spans="2:8" ht="13.5" thickBot="1">
      <c r="B53" s="148" t="s">
        <v>9</v>
      </c>
      <c r="C53" s="149" t="s">
        <v>41</v>
      </c>
      <c r="D53" s="256">
        <v>20.38</v>
      </c>
      <c r="E53" s="257">
        <v>21.1</v>
      </c>
    </row>
    <row r="54" spans="2:8">
      <c r="B54" s="150"/>
      <c r="C54" s="151"/>
      <c r="D54" s="258"/>
      <c r="E54" s="258"/>
      <c r="H54"/>
    </row>
    <row r="55" spans="2:8" ht="13.5">
      <c r="B55" s="429" t="s">
        <v>62</v>
      </c>
      <c r="C55" s="409"/>
      <c r="D55" s="409"/>
      <c r="E55" s="409"/>
      <c r="H55"/>
    </row>
    <row r="56" spans="2:8" ht="14.25" thickBot="1">
      <c r="B56" s="430" t="s">
        <v>112</v>
      </c>
      <c r="C56" s="411"/>
      <c r="D56" s="411"/>
      <c r="E56" s="411"/>
    </row>
    <row r="57" spans="2:8" ht="23.25" thickBot="1">
      <c r="B57" s="436" t="s">
        <v>42</v>
      </c>
      <c r="C57" s="437"/>
      <c r="D57" s="290" t="s">
        <v>118</v>
      </c>
      <c r="E57" s="291" t="s">
        <v>113</v>
      </c>
    </row>
    <row r="58" spans="2:8">
      <c r="B58" s="152" t="s">
        <v>18</v>
      </c>
      <c r="C58" s="153" t="s">
        <v>43</v>
      </c>
      <c r="D58" s="261">
        <f>D64</f>
        <v>184254.48</v>
      </c>
      <c r="E58" s="262">
        <f>D58/E21</f>
        <v>1</v>
      </c>
    </row>
    <row r="59" spans="2:8" ht="25.5">
      <c r="B59" s="349" t="s">
        <v>4</v>
      </c>
      <c r="C59" s="155" t="s">
        <v>44</v>
      </c>
      <c r="D59" s="263">
        <v>0</v>
      </c>
      <c r="E59" s="264">
        <v>0</v>
      </c>
    </row>
    <row r="60" spans="2:8" ht="25.5">
      <c r="B60" s="350" t="s">
        <v>6</v>
      </c>
      <c r="C60" s="157" t="s">
        <v>45</v>
      </c>
      <c r="D60" s="265">
        <v>0</v>
      </c>
      <c r="E60" s="266">
        <v>0</v>
      </c>
    </row>
    <row r="61" spans="2:8">
      <c r="B61" s="350" t="s">
        <v>8</v>
      </c>
      <c r="C61" s="157" t="s">
        <v>46</v>
      </c>
      <c r="D61" s="265">
        <v>0</v>
      </c>
      <c r="E61" s="266">
        <v>0</v>
      </c>
    </row>
    <row r="62" spans="2:8">
      <c r="B62" s="350" t="s">
        <v>9</v>
      </c>
      <c r="C62" s="157" t="s">
        <v>47</v>
      </c>
      <c r="D62" s="265">
        <v>0</v>
      </c>
      <c r="E62" s="266">
        <v>0</v>
      </c>
    </row>
    <row r="63" spans="2:8">
      <c r="B63" s="350" t="s">
        <v>29</v>
      </c>
      <c r="C63" s="157" t="s">
        <v>48</v>
      </c>
      <c r="D63" s="265">
        <v>0</v>
      </c>
      <c r="E63" s="266">
        <v>0</v>
      </c>
    </row>
    <row r="64" spans="2:8">
      <c r="B64" s="349" t="s">
        <v>31</v>
      </c>
      <c r="C64" s="155" t="s">
        <v>49</v>
      </c>
      <c r="D64" s="263">
        <f>E21</f>
        <v>184254.48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v>0</v>
      </c>
      <c r="E73" s="275">
        <v>0</v>
      </c>
    </row>
    <row r="74" spans="2:5">
      <c r="B74" s="352" t="s">
        <v>64</v>
      </c>
      <c r="C74" s="134" t="s">
        <v>66</v>
      </c>
      <c r="D74" s="270">
        <f>D58</f>
        <v>184254.48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f>D74</f>
        <v>184254.48</v>
      </c>
      <c r="E75" s="266">
        <f>E74</f>
        <v>1</v>
      </c>
    </row>
    <row r="76" spans="2:5">
      <c r="B76" s="350" t="s">
        <v>6</v>
      </c>
      <c r="C76" s="157" t="s">
        <v>115</v>
      </c>
      <c r="D76" s="265">
        <v>0</v>
      </c>
      <c r="E76" s="266">
        <v>0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" right="0.7" top="0.75" bottom="0.75" header="0.3" footer="0.3"/>
  <pageSetup paperSize="9" orientation="portrait" r:id="rId1"/>
  <headerFooter>
    <oddHeader>&amp;C&amp;"Calibri"&amp;10&amp;K000000Confidential&amp;1#</oddHeader>
  </headerFooter>
  <customProperties>
    <customPr name="_pios_id" r:id="rId2"/>
  </customPropertie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 codeName="Arkusz106">
    <pageSetUpPr fitToPage="1"/>
  </sheetPr>
  <dimension ref="A1:L81"/>
  <sheetViews>
    <sheetView zoomScale="86" zoomScaleNormal="86" workbookViewId="0">
      <selection activeCell="E26" sqref="E26"/>
    </sheetView>
  </sheetViews>
  <sheetFormatPr defaultRowHeight="12.75"/>
  <cols>
    <col min="1" max="1" width="9.140625" style="18"/>
    <col min="2" max="2" width="4.5703125" bestFit="1" customWidth="1"/>
    <col min="3" max="3" width="77.7109375" customWidth="1"/>
    <col min="4" max="4" width="17.7109375" style="96" bestFit="1" customWidth="1"/>
    <col min="5" max="5" width="16.425781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8.5703125" style="186" bestFit="1" customWidth="1"/>
    <col min="11" max="11" width="7.1406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H2" s="200"/>
      <c r="I2" s="200"/>
      <c r="J2" s="194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  <c r="H3" s="200"/>
      <c r="I3" s="200"/>
      <c r="J3" s="194"/>
    </row>
    <row r="4" spans="2:12" ht="15">
      <c r="B4" s="216"/>
      <c r="C4" s="216"/>
      <c r="D4" s="216"/>
      <c r="E4" s="216"/>
      <c r="J4" s="194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166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344" t="s">
        <v>3</v>
      </c>
      <c r="C11" s="331" t="s">
        <v>105</v>
      </c>
      <c r="D11" s="280">
        <v>87688.11</v>
      </c>
      <c r="E11" s="221">
        <f>SUM(E12:E16)</f>
        <v>77281.27</v>
      </c>
    </row>
    <row r="12" spans="2:12">
      <c r="B12" s="345" t="s">
        <v>4</v>
      </c>
      <c r="C12" s="128" t="s">
        <v>5</v>
      </c>
      <c r="D12" s="281">
        <v>87688.11</v>
      </c>
      <c r="E12" s="282">
        <v>77281.27</v>
      </c>
    </row>
    <row r="13" spans="2:12">
      <c r="B13" s="345" t="s">
        <v>6</v>
      </c>
      <c r="C13" s="332" t="s">
        <v>7</v>
      </c>
      <c r="D13" s="281">
        <v>0</v>
      </c>
      <c r="E13" s="333">
        <v>0</v>
      </c>
    </row>
    <row r="14" spans="2:12">
      <c r="B14" s="345" t="s">
        <v>8</v>
      </c>
      <c r="C14" s="332" t="s">
        <v>10</v>
      </c>
      <c r="D14" s="281">
        <v>0</v>
      </c>
      <c r="E14" s="333">
        <v>0</v>
      </c>
      <c r="G14" s="188"/>
    </row>
    <row r="15" spans="2:12">
      <c r="B15" s="345" t="s">
        <v>102</v>
      </c>
      <c r="C15" s="332" t="s">
        <v>11</v>
      </c>
      <c r="D15" s="281">
        <v>0</v>
      </c>
      <c r="E15" s="333">
        <v>0</v>
      </c>
    </row>
    <row r="16" spans="2:12">
      <c r="B16" s="346" t="s">
        <v>103</v>
      </c>
      <c r="C16" s="334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45" t="s">
        <v>4</v>
      </c>
      <c r="C18" s="128" t="s">
        <v>11</v>
      </c>
      <c r="D18" s="283">
        <v>0</v>
      </c>
      <c r="E18" s="333">
        <v>0</v>
      </c>
    </row>
    <row r="19" spans="2:11">
      <c r="B19" s="345" t="s">
        <v>6</v>
      </c>
      <c r="C19" s="332" t="s">
        <v>104</v>
      </c>
      <c r="D19" s="281">
        <v>0</v>
      </c>
      <c r="E19" s="333">
        <v>0</v>
      </c>
    </row>
    <row r="20" spans="2:11" ht="13.5" thickBot="1">
      <c r="B20" s="347" t="s">
        <v>8</v>
      </c>
      <c r="C20" s="336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87688.11</v>
      </c>
      <c r="E21" s="246">
        <f>E11-E17</f>
        <v>77281.27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>
      <c r="B23" s="429" t="s">
        <v>100</v>
      </c>
      <c r="C23" s="419"/>
      <c r="D23" s="419"/>
      <c r="E23" s="419"/>
      <c r="G23" s="187"/>
    </row>
    <row r="24" spans="2:11" ht="14.25" thickBot="1">
      <c r="B24" s="430" t="s">
        <v>101</v>
      </c>
      <c r="C24" s="420"/>
      <c r="D24" s="420"/>
      <c r="E24" s="420"/>
    </row>
    <row r="25" spans="2:11" ht="13.5" thickBot="1">
      <c r="B25" s="168"/>
      <c r="C25" s="178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179" t="s">
        <v>15</v>
      </c>
      <c r="C26" s="180" t="s">
        <v>16</v>
      </c>
      <c r="D26" s="366">
        <v>94635.51</v>
      </c>
      <c r="E26" s="235">
        <v>76501.5</v>
      </c>
      <c r="G26" s="194"/>
    </row>
    <row r="27" spans="2:11">
      <c r="B27" s="131" t="s">
        <v>17</v>
      </c>
      <c r="C27" s="132" t="s">
        <v>107</v>
      </c>
      <c r="D27" s="236">
        <v>-9563.23</v>
      </c>
      <c r="E27" s="237">
        <v>-953.42</v>
      </c>
      <c r="F27" s="57"/>
      <c r="G27" s="194"/>
      <c r="H27" s="193"/>
      <c r="I27" s="187"/>
      <c r="J27" s="194"/>
    </row>
    <row r="28" spans="2:11">
      <c r="B28" s="131" t="s">
        <v>18</v>
      </c>
      <c r="C28" s="132" t="s">
        <v>19</v>
      </c>
      <c r="D28" s="236">
        <v>0</v>
      </c>
      <c r="E28" s="238">
        <v>0.01</v>
      </c>
      <c r="F28" s="57"/>
      <c r="G28" s="187"/>
      <c r="H28" s="193"/>
      <c r="I28" s="187"/>
      <c r="J28" s="194"/>
    </row>
    <row r="29" spans="2:11">
      <c r="B29" s="140" t="s">
        <v>4</v>
      </c>
      <c r="C29" s="128" t="s">
        <v>20</v>
      </c>
      <c r="D29" s="239">
        <v>0</v>
      </c>
      <c r="E29" s="240">
        <v>0</v>
      </c>
      <c r="F29" s="57"/>
      <c r="G29" s="187"/>
      <c r="H29" s="193"/>
      <c r="I29" s="187"/>
      <c r="J29" s="194"/>
    </row>
    <row r="30" spans="2:11">
      <c r="B30" s="140" t="s">
        <v>6</v>
      </c>
      <c r="C30" s="128" t="s">
        <v>21</v>
      </c>
      <c r="D30" s="239">
        <v>0</v>
      </c>
      <c r="E30" s="240">
        <v>0</v>
      </c>
      <c r="F30" s="57"/>
      <c r="G30" s="187"/>
      <c r="H30" s="193"/>
      <c r="I30" s="187"/>
      <c r="J30" s="194"/>
    </row>
    <row r="31" spans="2:11">
      <c r="B31" s="140" t="s">
        <v>8</v>
      </c>
      <c r="C31" s="128" t="s">
        <v>22</v>
      </c>
      <c r="D31" s="239">
        <v>0</v>
      </c>
      <c r="E31" s="240">
        <v>0.01</v>
      </c>
      <c r="F31" s="57"/>
      <c r="G31" s="187"/>
      <c r="H31" s="193"/>
      <c r="I31" s="187"/>
      <c r="J31" s="194"/>
    </row>
    <row r="32" spans="2:11">
      <c r="B32" s="133" t="s">
        <v>23</v>
      </c>
      <c r="C32" s="134" t="s">
        <v>24</v>
      </c>
      <c r="D32" s="236">
        <v>9563.23</v>
      </c>
      <c r="E32" s="238">
        <v>953.43</v>
      </c>
      <c r="F32" s="57"/>
      <c r="G32" s="194"/>
      <c r="H32" s="193"/>
      <c r="I32" s="187"/>
      <c r="J32" s="194"/>
    </row>
    <row r="33" spans="2:10">
      <c r="B33" s="140" t="s">
        <v>4</v>
      </c>
      <c r="C33" s="128" t="s">
        <v>25</v>
      </c>
      <c r="D33" s="239">
        <v>0</v>
      </c>
      <c r="E33" s="240">
        <v>0</v>
      </c>
      <c r="F33" s="57"/>
      <c r="G33" s="187"/>
      <c r="H33" s="193"/>
      <c r="I33" s="187"/>
      <c r="J33" s="194"/>
    </row>
    <row r="34" spans="2:10">
      <c r="B34" s="140" t="s">
        <v>6</v>
      </c>
      <c r="C34" s="128" t="s">
        <v>26</v>
      </c>
      <c r="D34" s="239">
        <v>8339.65</v>
      </c>
      <c r="E34" s="240">
        <v>0</v>
      </c>
      <c r="F34" s="57"/>
      <c r="G34" s="187"/>
      <c r="H34" s="193"/>
      <c r="I34" s="187"/>
      <c r="J34" s="194"/>
    </row>
    <row r="35" spans="2:10">
      <c r="B35" s="140" t="s">
        <v>8</v>
      </c>
      <c r="C35" s="128" t="s">
        <v>27</v>
      </c>
      <c r="D35" s="239">
        <v>601.89</v>
      </c>
      <c r="E35" s="240">
        <v>432.47</v>
      </c>
      <c r="F35" s="57"/>
      <c r="G35" s="187"/>
      <c r="H35" s="193"/>
      <c r="I35" s="187"/>
      <c r="J35" s="194"/>
    </row>
    <row r="36" spans="2:10">
      <c r="B36" s="140" t="s">
        <v>9</v>
      </c>
      <c r="C36" s="128" t="s">
        <v>28</v>
      </c>
      <c r="D36" s="239">
        <v>0</v>
      </c>
      <c r="E36" s="240">
        <v>0</v>
      </c>
      <c r="F36" s="57"/>
      <c r="G36" s="187"/>
      <c r="H36" s="193"/>
      <c r="I36" s="187"/>
      <c r="J36" s="194"/>
    </row>
    <row r="37" spans="2:10" ht="25.5">
      <c r="B37" s="140" t="s">
        <v>29</v>
      </c>
      <c r="C37" s="128" t="s">
        <v>30</v>
      </c>
      <c r="D37" s="239">
        <v>621.66999999999996</v>
      </c>
      <c r="E37" s="240">
        <v>520.96</v>
      </c>
      <c r="F37" s="57"/>
      <c r="G37" s="187"/>
      <c r="H37" s="193"/>
      <c r="I37" s="187"/>
      <c r="J37" s="194"/>
    </row>
    <row r="38" spans="2:10">
      <c r="B38" s="140" t="s">
        <v>31</v>
      </c>
      <c r="C38" s="128" t="s">
        <v>32</v>
      </c>
      <c r="D38" s="239">
        <v>0</v>
      </c>
      <c r="E38" s="240">
        <v>0</v>
      </c>
      <c r="F38" s="57"/>
      <c r="G38" s="187"/>
      <c r="H38" s="193"/>
      <c r="I38" s="187"/>
      <c r="J38" s="194"/>
    </row>
    <row r="39" spans="2:10">
      <c r="B39" s="141" t="s">
        <v>33</v>
      </c>
      <c r="C39" s="142" t="s">
        <v>34</v>
      </c>
      <c r="D39" s="241">
        <v>0.02</v>
      </c>
      <c r="E39" s="242">
        <v>0</v>
      </c>
      <c r="F39" s="57"/>
      <c r="G39" s="187"/>
      <c r="H39" s="193"/>
      <c r="I39" s="187"/>
      <c r="J39" s="194"/>
    </row>
    <row r="40" spans="2:10" ht="13.5" thickBot="1">
      <c r="B40" s="181" t="s">
        <v>35</v>
      </c>
      <c r="C40" s="182" t="s">
        <v>36</v>
      </c>
      <c r="D40" s="243">
        <v>2615.83</v>
      </c>
      <c r="E40" s="244">
        <v>1733.19</v>
      </c>
      <c r="G40" s="194"/>
      <c r="H40"/>
    </row>
    <row r="41" spans="2:10" ht="13.5" thickBot="1">
      <c r="B41" s="183" t="s">
        <v>37</v>
      </c>
      <c r="C41" s="184" t="s">
        <v>38</v>
      </c>
      <c r="D41" s="367">
        <v>87688.11</v>
      </c>
      <c r="E41" s="246">
        <f>SUM(E26,E27,E40)</f>
        <v>77281.27</v>
      </c>
      <c r="F41" s="59"/>
      <c r="G41" s="194"/>
      <c r="H41"/>
    </row>
    <row r="42" spans="2:10">
      <c r="B42" s="185"/>
      <c r="C42" s="185"/>
      <c r="D42" s="247"/>
      <c r="E42" s="247"/>
      <c r="F42" s="59"/>
      <c r="G42" s="188"/>
    </row>
    <row r="43" spans="2:10" ht="13.5">
      <c r="B43" s="429" t="s">
        <v>60</v>
      </c>
      <c r="C43" s="421"/>
      <c r="D43" s="421"/>
      <c r="E43" s="421"/>
      <c r="G43"/>
    </row>
    <row r="44" spans="2:10" ht="14.25" thickBot="1">
      <c r="B44" s="430" t="s">
        <v>117</v>
      </c>
      <c r="C44" s="422"/>
      <c r="D44" s="422"/>
      <c r="E44" s="422"/>
      <c r="G44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144" t="s">
        <v>4</v>
      </c>
      <c r="C47" s="128" t="s">
        <v>40</v>
      </c>
      <c r="D47" s="250">
        <v>6004.7910000000002</v>
      </c>
      <c r="E47" s="251">
        <v>4589.1719999999996</v>
      </c>
      <c r="G47" s="187"/>
    </row>
    <row r="48" spans="2:10">
      <c r="B48" s="145" t="s">
        <v>6</v>
      </c>
      <c r="C48" s="142" t="s">
        <v>41</v>
      </c>
      <c r="D48" s="250">
        <v>5402.8410000000003</v>
      </c>
      <c r="E48" s="252">
        <v>4532.6260000000002</v>
      </c>
      <c r="G48" s="187"/>
    </row>
    <row r="49" spans="2:5">
      <c r="B49" s="146" t="s">
        <v>23</v>
      </c>
      <c r="C49" s="147" t="s">
        <v>109</v>
      </c>
      <c r="D49" s="253"/>
      <c r="E49" s="254"/>
    </row>
    <row r="50" spans="2:5">
      <c r="B50" s="144" t="s">
        <v>4</v>
      </c>
      <c r="C50" s="128" t="s">
        <v>40</v>
      </c>
      <c r="D50" s="250">
        <v>15.76</v>
      </c>
      <c r="E50" s="255">
        <v>16.670000000000002</v>
      </c>
    </row>
    <row r="51" spans="2:5">
      <c r="B51" s="144" t="s">
        <v>6</v>
      </c>
      <c r="C51" s="128" t="s">
        <v>110</v>
      </c>
      <c r="D51" s="250">
        <v>15.76</v>
      </c>
      <c r="E51" s="255">
        <v>16.670000000000002</v>
      </c>
    </row>
    <row r="52" spans="2:5">
      <c r="B52" s="144" t="s">
        <v>8</v>
      </c>
      <c r="C52" s="128" t="s">
        <v>111</v>
      </c>
      <c r="D52" s="250">
        <v>16.23</v>
      </c>
      <c r="E52" s="255">
        <v>17.059999999999999</v>
      </c>
    </row>
    <row r="53" spans="2:5" ht="13.5" thickBot="1">
      <c r="B53" s="148" t="s">
        <v>9</v>
      </c>
      <c r="C53" s="149" t="s">
        <v>41</v>
      </c>
      <c r="D53" s="256">
        <v>16.23</v>
      </c>
      <c r="E53" s="257">
        <v>17.05</v>
      </c>
    </row>
    <row r="54" spans="2:5">
      <c r="B54" s="150"/>
      <c r="C54" s="151"/>
      <c r="D54" s="258"/>
      <c r="E54" s="258"/>
    </row>
    <row r="55" spans="2:5" ht="13.5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34.5" thickBot="1">
      <c r="B57" s="436" t="s">
        <v>42</v>
      </c>
      <c r="C57" s="437"/>
      <c r="D57" s="290" t="s">
        <v>118</v>
      </c>
      <c r="E57" s="291" t="s">
        <v>113</v>
      </c>
    </row>
    <row r="58" spans="2:5">
      <c r="B58" s="152" t="s">
        <v>18</v>
      </c>
      <c r="C58" s="153" t="s">
        <v>43</v>
      </c>
      <c r="D58" s="261">
        <f>D64</f>
        <v>77281.27</v>
      </c>
      <c r="E58" s="262">
        <f>D58/E21</f>
        <v>1</v>
      </c>
    </row>
    <row r="59" spans="2:5" ht="25.5">
      <c r="B59" s="349" t="s">
        <v>4</v>
      </c>
      <c r="C59" s="155" t="s">
        <v>44</v>
      </c>
      <c r="D59" s="263">
        <v>0</v>
      </c>
      <c r="E59" s="264">
        <v>0</v>
      </c>
    </row>
    <row r="60" spans="2:5" ht="25.5">
      <c r="B60" s="350" t="s">
        <v>6</v>
      </c>
      <c r="C60" s="157" t="s">
        <v>45</v>
      </c>
      <c r="D60" s="265">
        <v>0</v>
      </c>
      <c r="E60" s="266">
        <v>0</v>
      </c>
    </row>
    <row r="61" spans="2:5">
      <c r="B61" s="350" t="s">
        <v>8</v>
      </c>
      <c r="C61" s="157" t="s">
        <v>46</v>
      </c>
      <c r="D61" s="265">
        <v>0</v>
      </c>
      <c r="E61" s="266">
        <v>0</v>
      </c>
    </row>
    <row r="62" spans="2:5">
      <c r="B62" s="350" t="s">
        <v>9</v>
      </c>
      <c r="C62" s="157" t="s">
        <v>47</v>
      </c>
      <c r="D62" s="265">
        <v>0</v>
      </c>
      <c r="E62" s="266">
        <v>0</v>
      </c>
    </row>
    <row r="63" spans="2:5">
      <c r="B63" s="350" t="s">
        <v>29</v>
      </c>
      <c r="C63" s="157" t="s">
        <v>48</v>
      </c>
      <c r="D63" s="265">
        <v>0</v>
      </c>
      <c r="E63" s="266">
        <v>0</v>
      </c>
    </row>
    <row r="64" spans="2:5">
      <c r="B64" s="349" t="s">
        <v>31</v>
      </c>
      <c r="C64" s="155" t="s">
        <v>49</v>
      </c>
      <c r="D64" s="263">
        <f>E21</f>
        <v>77281.27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v>0</v>
      </c>
      <c r="E73" s="275">
        <v>0</v>
      </c>
    </row>
    <row r="74" spans="2:5">
      <c r="B74" s="352" t="s">
        <v>64</v>
      </c>
      <c r="C74" s="134" t="s">
        <v>66</v>
      </c>
      <c r="D74" s="270">
        <f>D58</f>
        <v>77281.27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f>D74</f>
        <v>77281.27</v>
      </c>
      <c r="E75" s="266">
        <f>E74</f>
        <v>1</v>
      </c>
    </row>
    <row r="76" spans="2:5">
      <c r="B76" s="350" t="s">
        <v>6</v>
      </c>
      <c r="C76" s="157" t="s">
        <v>115</v>
      </c>
      <c r="D76" s="265">
        <v>0</v>
      </c>
      <c r="E76" s="266">
        <v>0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  <headerFooter>
    <oddHeader>&amp;C&amp;"Calibri"&amp;10&amp;K000000Confidential&amp;1#</oddHeader>
  </headerFooter>
  <customProperties>
    <customPr name="_pios_id" r:id="rId2"/>
  </customPropertie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 codeName="Arkusz108"/>
  <dimension ref="A1:L81"/>
  <sheetViews>
    <sheetView zoomScale="86" zoomScaleNormal="86" workbookViewId="0">
      <selection activeCell="E26" sqref="E26"/>
    </sheetView>
  </sheetViews>
  <sheetFormatPr defaultRowHeight="12.75"/>
  <cols>
    <col min="1" max="1" width="9.140625" style="18"/>
    <col min="2" max="2" width="4.5703125" bestFit="1" customWidth="1"/>
    <col min="3" max="3" width="77.7109375" customWidth="1"/>
    <col min="4" max="4" width="17.7109375" style="96" bestFit="1" customWidth="1"/>
    <col min="5" max="5" width="16.425781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8.5703125" style="186" bestFit="1" customWidth="1"/>
    <col min="11" max="11" width="7.1406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</row>
    <row r="4" spans="2:12" ht="15">
      <c r="B4" s="216"/>
      <c r="C4" s="216"/>
      <c r="D4" s="216"/>
      <c r="E4" s="216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155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344" t="s">
        <v>3</v>
      </c>
      <c r="C11" s="331" t="s">
        <v>105</v>
      </c>
      <c r="D11" s="280">
        <v>175345.6</v>
      </c>
      <c r="E11" s="221">
        <f>SUM(E12:E16)</f>
        <v>209740.51</v>
      </c>
    </row>
    <row r="12" spans="2:12">
      <c r="B12" s="345" t="s">
        <v>4</v>
      </c>
      <c r="C12" s="128" t="s">
        <v>5</v>
      </c>
      <c r="D12" s="281">
        <v>175345.6</v>
      </c>
      <c r="E12" s="282">
        <v>209740.51</v>
      </c>
    </row>
    <row r="13" spans="2:12">
      <c r="B13" s="345" t="s">
        <v>6</v>
      </c>
      <c r="C13" s="332" t="s">
        <v>7</v>
      </c>
      <c r="D13" s="281">
        <v>0</v>
      </c>
      <c r="E13" s="333">
        <v>0</v>
      </c>
    </row>
    <row r="14" spans="2:12">
      <c r="B14" s="345" t="s">
        <v>8</v>
      </c>
      <c r="C14" s="332" t="s">
        <v>10</v>
      </c>
      <c r="D14" s="281">
        <v>0</v>
      </c>
      <c r="E14" s="333">
        <v>0</v>
      </c>
      <c r="G14" s="188"/>
    </row>
    <row r="15" spans="2:12">
      <c r="B15" s="345" t="s">
        <v>102</v>
      </c>
      <c r="C15" s="332" t="s">
        <v>11</v>
      </c>
      <c r="D15" s="281">
        <v>0</v>
      </c>
      <c r="E15" s="333">
        <v>0</v>
      </c>
    </row>
    <row r="16" spans="2:12">
      <c r="B16" s="346" t="s">
        <v>103</v>
      </c>
      <c r="C16" s="334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45" t="s">
        <v>4</v>
      </c>
      <c r="C18" s="128" t="s">
        <v>11</v>
      </c>
      <c r="D18" s="283">
        <v>0</v>
      </c>
      <c r="E18" s="333">
        <v>0</v>
      </c>
    </row>
    <row r="19" spans="2:11">
      <c r="B19" s="345" t="s">
        <v>6</v>
      </c>
      <c r="C19" s="332" t="s">
        <v>104</v>
      </c>
      <c r="D19" s="281">
        <v>0</v>
      </c>
      <c r="E19" s="333">
        <v>0</v>
      </c>
    </row>
    <row r="20" spans="2:11" ht="13.5" thickBot="1">
      <c r="B20" s="347" t="s">
        <v>8</v>
      </c>
      <c r="C20" s="336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175345.6</v>
      </c>
      <c r="E21" s="246">
        <f>E11-E17</f>
        <v>209740.51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>
      <c r="B23" s="429" t="s">
        <v>100</v>
      </c>
      <c r="C23" s="419"/>
      <c r="D23" s="419"/>
      <c r="E23" s="419"/>
      <c r="G23" s="187"/>
    </row>
    <row r="24" spans="2:11" ht="14.25" thickBot="1">
      <c r="B24" s="430" t="s">
        <v>101</v>
      </c>
      <c r="C24" s="420"/>
      <c r="D24" s="420"/>
      <c r="E24" s="420"/>
    </row>
    <row r="25" spans="2:11" ht="13.5" thickBot="1">
      <c r="B25" s="168"/>
      <c r="C25" s="178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179" t="s">
        <v>15</v>
      </c>
      <c r="C26" s="180" t="s">
        <v>16</v>
      </c>
      <c r="D26" s="366">
        <v>402087.41</v>
      </c>
      <c r="E26" s="235">
        <v>192031.66</v>
      </c>
      <c r="G26" s="194"/>
      <c r="H26" s="189"/>
    </row>
    <row r="27" spans="2:11">
      <c r="B27" s="131" t="s">
        <v>17</v>
      </c>
      <c r="C27" s="132" t="s">
        <v>107</v>
      </c>
      <c r="D27" s="372">
        <v>-250345.59999999998</v>
      </c>
      <c r="E27" s="237">
        <v>-1333.02</v>
      </c>
      <c r="F27" s="57"/>
      <c r="G27" s="194"/>
      <c r="H27" s="193"/>
      <c r="I27" s="187"/>
      <c r="J27" s="194"/>
    </row>
    <row r="28" spans="2:11">
      <c r="B28" s="131" t="s">
        <v>18</v>
      </c>
      <c r="C28" s="132" t="s">
        <v>19</v>
      </c>
      <c r="D28" s="372">
        <v>755.63</v>
      </c>
      <c r="E28" s="238">
        <v>765.4</v>
      </c>
      <c r="F28" s="57"/>
      <c r="G28" s="187"/>
      <c r="H28" s="193"/>
      <c r="I28" s="187"/>
      <c r="J28" s="194"/>
    </row>
    <row r="29" spans="2:11">
      <c r="B29" s="140" t="s">
        <v>4</v>
      </c>
      <c r="C29" s="128" t="s">
        <v>20</v>
      </c>
      <c r="D29" s="373">
        <v>755.63</v>
      </c>
      <c r="E29" s="240">
        <v>765.4</v>
      </c>
      <c r="F29" s="57"/>
      <c r="G29" s="187"/>
      <c r="H29" s="193"/>
      <c r="I29" s="187"/>
      <c r="J29" s="194"/>
    </row>
    <row r="30" spans="2:11">
      <c r="B30" s="140" t="s">
        <v>6</v>
      </c>
      <c r="C30" s="128" t="s">
        <v>21</v>
      </c>
      <c r="D30" s="239">
        <v>0</v>
      </c>
      <c r="E30" s="240">
        <v>0</v>
      </c>
      <c r="F30" s="57"/>
      <c r="G30" s="187"/>
      <c r="H30" s="193"/>
      <c r="I30" s="187"/>
      <c r="J30" s="194"/>
    </row>
    <row r="31" spans="2:11">
      <c r="B31" s="140" t="s">
        <v>8</v>
      </c>
      <c r="C31" s="128" t="s">
        <v>22</v>
      </c>
      <c r="D31" s="373">
        <v>0</v>
      </c>
      <c r="E31" s="240">
        <v>0</v>
      </c>
      <c r="F31" s="57"/>
      <c r="G31" s="187"/>
      <c r="H31" s="193"/>
      <c r="I31" s="187"/>
      <c r="J31" s="194"/>
    </row>
    <row r="32" spans="2:11">
      <c r="B32" s="133" t="s">
        <v>23</v>
      </c>
      <c r="C32" s="134" t="s">
        <v>24</v>
      </c>
      <c r="D32" s="372">
        <v>251101.22999999998</v>
      </c>
      <c r="E32" s="238">
        <v>2098.42</v>
      </c>
      <c r="F32" s="57"/>
      <c r="G32" s="194"/>
      <c r="H32" s="193"/>
      <c r="I32" s="187"/>
      <c r="J32" s="194"/>
    </row>
    <row r="33" spans="2:10">
      <c r="B33" s="140" t="s">
        <v>4</v>
      </c>
      <c r="C33" s="128" t="s">
        <v>25</v>
      </c>
      <c r="D33" s="373">
        <v>248467.54</v>
      </c>
      <c r="E33" s="240">
        <v>0</v>
      </c>
      <c r="F33" s="57"/>
      <c r="G33" s="187"/>
      <c r="H33" s="193"/>
      <c r="I33" s="187"/>
      <c r="J33" s="194"/>
    </row>
    <row r="34" spans="2:10">
      <c r="B34" s="140" t="s">
        <v>6</v>
      </c>
      <c r="C34" s="128" t="s">
        <v>26</v>
      </c>
      <c r="D34" s="239">
        <v>0</v>
      </c>
      <c r="E34" s="240">
        <v>0</v>
      </c>
      <c r="F34" s="57"/>
      <c r="G34" s="187"/>
      <c r="H34" s="193"/>
      <c r="I34" s="187"/>
      <c r="J34" s="194"/>
    </row>
    <row r="35" spans="2:10">
      <c r="B35" s="140" t="s">
        <v>8</v>
      </c>
      <c r="C35" s="128" t="s">
        <v>27</v>
      </c>
      <c r="D35" s="373">
        <v>478.22</v>
      </c>
      <c r="E35" s="240">
        <v>471.94</v>
      </c>
      <c r="F35" s="57"/>
      <c r="G35" s="187"/>
      <c r="H35" s="193"/>
      <c r="I35" s="187"/>
      <c r="J35" s="194"/>
    </row>
    <row r="36" spans="2:10">
      <c r="B36" s="140" t="s">
        <v>9</v>
      </c>
      <c r="C36" s="128" t="s">
        <v>28</v>
      </c>
      <c r="D36" s="239">
        <v>0</v>
      </c>
      <c r="E36" s="240">
        <v>0</v>
      </c>
      <c r="F36" s="57"/>
      <c r="G36" s="187"/>
      <c r="H36" s="193"/>
      <c r="I36" s="187"/>
      <c r="J36" s="194"/>
    </row>
    <row r="37" spans="2:10" ht="25.5">
      <c r="B37" s="140" t="s">
        <v>29</v>
      </c>
      <c r="C37" s="128" t="s">
        <v>30</v>
      </c>
      <c r="D37" s="373">
        <v>2155.4499999999998</v>
      </c>
      <c r="E37" s="240">
        <v>1626.47</v>
      </c>
      <c r="F37" s="57"/>
      <c r="G37" s="187"/>
      <c r="H37" s="193"/>
      <c r="I37" s="187"/>
      <c r="J37" s="194"/>
    </row>
    <row r="38" spans="2:10">
      <c r="B38" s="140" t="s">
        <v>31</v>
      </c>
      <c r="C38" s="128" t="s">
        <v>32</v>
      </c>
      <c r="D38" s="239">
        <v>0</v>
      </c>
      <c r="E38" s="240">
        <v>0</v>
      </c>
      <c r="F38" s="57"/>
      <c r="G38" s="187"/>
      <c r="H38" s="193"/>
      <c r="I38" s="187"/>
      <c r="J38" s="194"/>
    </row>
    <row r="39" spans="2:10">
      <c r="B39" s="141" t="s">
        <v>33</v>
      </c>
      <c r="C39" s="142" t="s">
        <v>34</v>
      </c>
      <c r="D39" s="241">
        <v>0.02</v>
      </c>
      <c r="E39" s="242">
        <v>0.01</v>
      </c>
      <c r="F39" s="57"/>
      <c r="G39" s="187"/>
      <c r="H39" s="193"/>
      <c r="I39" s="187"/>
      <c r="J39" s="194"/>
    </row>
    <row r="40" spans="2:10" ht="13.5" thickBot="1">
      <c r="B40" s="181" t="s">
        <v>35</v>
      </c>
      <c r="C40" s="182" t="s">
        <v>36</v>
      </c>
      <c r="D40" s="374">
        <v>23603.79</v>
      </c>
      <c r="E40" s="244">
        <v>19041.87</v>
      </c>
      <c r="G40"/>
      <c r="H40" s="189"/>
    </row>
    <row r="41" spans="2:10" ht="13.5" thickBot="1">
      <c r="B41" s="183" t="s">
        <v>37</v>
      </c>
      <c r="C41" s="184" t="s">
        <v>38</v>
      </c>
      <c r="D41" s="367">
        <v>175345.6</v>
      </c>
      <c r="E41" s="246">
        <f>SUM(E26,E27,E40)</f>
        <v>209740.51</v>
      </c>
      <c r="F41" s="59"/>
      <c r="G41"/>
      <c r="H41" s="189"/>
    </row>
    <row r="42" spans="2:10">
      <c r="B42" s="185"/>
      <c r="C42" s="185"/>
      <c r="D42" s="247"/>
      <c r="E42" s="247"/>
      <c r="F42" s="59"/>
      <c r="G42" s="188"/>
    </row>
    <row r="43" spans="2:10" ht="13.5">
      <c r="B43" s="429" t="s">
        <v>60</v>
      </c>
      <c r="C43" s="421"/>
      <c r="D43" s="421"/>
      <c r="E43" s="421"/>
      <c r="G43" s="187"/>
    </row>
    <row r="44" spans="2:10" ht="14.25" thickBot="1">
      <c r="B44" s="430" t="s">
        <v>117</v>
      </c>
      <c r="C44" s="422"/>
      <c r="D44" s="422"/>
      <c r="E44" s="422"/>
      <c r="G44" s="187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/>
    </row>
    <row r="46" spans="2:10">
      <c r="B46" s="166" t="s">
        <v>18</v>
      </c>
      <c r="C46" s="167" t="s">
        <v>108</v>
      </c>
      <c r="D46" s="248"/>
      <c r="E46" s="249"/>
      <c r="G46"/>
    </row>
    <row r="47" spans="2:10">
      <c r="B47" s="144" t="s">
        <v>4</v>
      </c>
      <c r="C47" s="128" t="s">
        <v>40</v>
      </c>
      <c r="D47" s="250">
        <v>53755.000999999997</v>
      </c>
      <c r="E47" s="251">
        <v>22098.005000000001</v>
      </c>
      <c r="G47" s="187"/>
    </row>
    <row r="48" spans="2:10">
      <c r="B48" s="145" t="s">
        <v>6</v>
      </c>
      <c r="C48" s="142" t="s">
        <v>41</v>
      </c>
      <c r="D48" s="250">
        <v>22195.645</v>
      </c>
      <c r="E48" s="252">
        <v>21962.357</v>
      </c>
      <c r="G48" s="187"/>
    </row>
    <row r="49" spans="2:5">
      <c r="B49" s="146" t="s">
        <v>23</v>
      </c>
      <c r="C49" s="147" t="s">
        <v>109</v>
      </c>
      <c r="D49" s="253"/>
      <c r="E49" s="254"/>
    </row>
    <row r="50" spans="2:5">
      <c r="B50" s="144" t="s">
        <v>4</v>
      </c>
      <c r="C50" s="128" t="s">
        <v>40</v>
      </c>
      <c r="D50" s="250">
        <v>7.48</v>
      </c>
      <c r="E50" s="255">
        <v>8.69</v>
      </c>
    </row>
    <row r="51" spans="2:5">
      <c r="B51" s="144" t="s">
        <v>6</v>
      </c>
      <c r="C51" s="128" t="s">
        <v>110</v>
      </c>
      <c r="D51" s="250">
        <v>7.46</v>
      </c>
      <c r="E51" s="255">
        <v>8.59</v>
      </c>
    </row>
    <row r="52" spans="2:5">
      <c r="B52" s="144" t="s">
        <v>8</v>
      </c>
      <c r="C52" s="128" t="s">
        <v>111</v>
      </c>
      <c r="D52" s="250">
        <v>8.2100000000000009</v>
      </c>
      <c r="E52" s="255">
        <v>10.93</v>
      </c>
    </row>
    <row r="53" spans="2:5" ht="13.5" thickBot="1">
      <c r="B53" s="148" t="s">
        <v>9</v>
      </c>
      <c r="C53" s="149" t="s">
        <v>41</v>
      </c>
      <c r="D53" s="256">
        <v>7.9</v>
      </c>
      <c r="E53" s="257">
        <v>9.5500000000000007</v>
      </c>
    </row>
    <row r="54" spans="2:5">
      <c r="B54" s="150"/>
      <c r="C54" s="151"/>
      <c r="D54" s="258"/>
      <c r="E54" s="258"/>
    </row>
    <row r="55" spans="2:5" ht="13.5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34.5" thickBot="1">
      <c r="B57" s="412" t="s">
        <v>42</v>
      </c>
      <c r="C57" s="413"/>
      <c r="D57" s="290" t="s">
        <v>118</v>
      </c>
      <c r="E57" s="291" t="s">
        <v>113</v>
      </c>
    </row>
    <row r="58" spans="2:5">
      <c r="B58" s="152" t="s">
        <v>18</v>
      </c>
      <c r="C58" s="153" t="s">
        <v>43</v>
      </c>
      <c r="D58" s="261">
        <f>D64</f>
        <v>209740.51</v>
      </c>
      <c r="E58" s="262">
        <f>D58/E21</f>
        <v>1</v>
      </c>
    </row>
    <row r="59" spans="2:5" ht="25.5">
      <c r="B59" s="349" t="s">
        <v>4</v>
      </c>
      <c r="C59" s="155" t="s">
        <v>44</v>
      </c>
      <c r="D59" s="263">
        <v>0</v>
      </c>
      <c r="E59" s="264">
        <v>0</v>
      </c>
    </row>
    <row r="60" spans="2:5" ht="25.5">
      <c r="B60" s="350" t="s">
        <v>6</v>
      </c>
      <c r="C60" s="157" t="s">
        <v>45</v>
      </c>
      <c r="D60" s="265">
        <v>0</v>
      </c>
      <c r="E60" s="266">
        <v>0</v>
      </c>
    </row>
    <row r="61" spans="2:5">
      <c r="B61" s="350" t="s">
        <v>8</v>
      </c>
      <c r="C61" s="157" t="s">
        <v>46</v>
      </c>
      <c r="D61" s="265">
        <v>0</v>
      </c>
      <c r="E61" s="266">
        <v>0</v>
      </c>
    </row>
    <row r="62" spans="2:5">
      <c r="B62" s="350" t="s">
        <v>9</v>
      </c>
      <c r="C62" s="157" t="s">
        <v>47</v>
      </c>
      <c r="D62" s="265">
        <v>0</v>
      </c>
      <c r="E62" s="266">
        <v>0</v>
      </c>
    </row>
    <row r="63" spans="2:5">
      <c r="B63" s="350" t="s">
        <v>29</v>
      </c>
      <c r="C63" s="157" t="s">
        <v>48</v>
      </c>
      <c r="D63" s="265">
        <v>0</v>
      </c>
      <c r="E63" s="266">
        <v>0</v>
      </c>
    </row>
    <row r="64" spans="2:5">
      <c r="B64" s="349" t="s">
        <v>31</v>
      </c>
      <c r="C64" s="155" t="s">
        <v>49</v>
      </c>
      <c r="D64" s="263">
        <f>E21</f>
        <v>209740.51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v>0</v>
      </c>
      <c r="E73" s="275">
        <v>0</v>
      </c>
    </row>
    <row r="74" spans="2:5">
      <c r="B74" s="352" t="s">
        <v>64</v>
      </c>
      <c r="C74" s="134" t="s">
        <v>66</v>
      </c>
      <c r="D74" s="270">
        <f>D58</f>
        <v>209740.51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f>D74</f>
        <v>209740.51</v>
      </c>
      <c r="E75" s="266">
        <f>E74</f>
        <v>1</v>
      </c>
    </row>
    <row r="76" spans="2:5">
      <c r="B76" s="350" t="s">
        <v>6</v>
      </c>
      <c r="C76" s="157" t="s">
        <v>115</v>
      </c>
      <c r="D76" s="265">
        <v>0</v>
      </c>
      <c r="E76" s="266">
        <v>0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" right="0.7" top="0.75" bottom="0.75" header="0.3" footer="0.3"/>
  <pageSetup paperSize="9" orientation="portrait" r:id="rId1"/>
  <headerFooter>
    <oddHeader>&amp;C&amp;"Calibri"&amp;10&amp;K000000Confidential&amp;1#</oddHeader>
  </headerFooter>
  <customProperties>
    <customPr name="_pios_id" r:id="rId2"/>
  </customPropertie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 codeName="Arkusz112"/>
  <dimension ref="A1:L81"/>
  <sheetViews>
    <sheetView zoomScale="86" zoomScaleNormal="86" workbookViewId="0">
      <selection activeCell="E26" sqref="E26"/>
    </sheetView>
  </sheetViews>
  <sheetFormatPr defaultRowHeight="12.75"/>
  <cols>
    <col min="1" max="1" width="9.140625" style="18"/>
    <col min="2" max="2" width="4.42578125" bestFit="1" customWidth="1"/>
    <col min="3" max="3" width="77.7109375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9.140625" style="186" bestFit="1" customWidth="1"/>
    <col min="11" max="11" width="7.425781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J2" s="187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  <c r="J3" s="187"/>
    </row>
    <row r="4" spans="2:12" ht="15">
      <c r="B4" s="216"/>
      <c r="C4" s="216"/>
      <c r="D4" s="216"/>
      <c r="E4" s="216"/>
      <c r="J4" s="187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167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344" t="s">
        <v>3</v>
      </c>
      <c r="C11" s="331" t="s">
        <v>105</v>
      </c>
      <c r="D11" s="280">
        <v>266509.23</v>
      </c>
      <c r="E11" s="221">
        <f>SUM(E12:E16)</f>
        <v>57129.21</v>
      </c>
    </row>
    <row r="12" spans="2:12">
      <c r="B12" s="345" t="s">
        <v>4</v>
      </c>
      <c r="C12" s="128" t="s">
        <v>5</v>
      </c>
      <c r="D12" s="281">
        <v>266509.23</v>
      </c>
      <c r="E12" s="282">
        <v>57129.21</v>
      </c>
    </row>
    <row r="13" spans="2:12">
      <c r="B13" s="345" t="s">
        <v>6</v>
      </c>
      <c r="C13" s="332" t="s">
        <v>7</v>
      </c>
      <c r="D13" s="281">
        <v>0</v>
      </c>
      <c r="E13" s="333">
        <v>0</v>
      </c>
    </row>
    <row r="14" spans="2:12">
      <c r="B14" s="345" t="s">
        <v>8</v>
      </c>
      <c r="C14" s="332" t="s">
        <v>10</v>
      </c>
      <c r="D14" s="281">
        <v>0</v>
      </c>
      <c r="E14" s="333">
        <v>0</v>
      </c>
      <c r="G14" s="188"/>
    </row>
    <row r="15" spans="2:12">
      <c r="B15" s="345" t="s">
        <v>102</v>
      </c>
      <c r="C15" s="332" t="s">
        <v>11</v>
      </c>
      <c r="D15" s="281">
        <v>0</v>
      </c>
      <c r="E15" s="333">
        <v>0</v>
      </c>
    </row>
    <row r="16" spans="2:12">
      <c r="B16" s="346" t="s">
        <v>103</v>
      </c>
      <c r="C16" s="334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45" t="s">
        <v>4</v>
      </c>
      <c r="C18" s="128" t="s">
        <v>11</v>
      </c>
      <c r="D18" s="283">
        <v>0</v>
      </c>
      <c r="E18" s="333">
        <v>0</v>
      </c>
    </row>
    <row r="19" spans="2:11">
      <c r="B19" s="345" t="s">
        <v>6</v>
      </c>
      <c r="C19" s="332" t="s">
        <v>104</v>
      </c>
      <c r="D19" s="281">
        <v>0</v>
      </c>
      <c r="E19" s="333">
        <v>0</v>
      </c>
    </row>
    <row r="20" spans="2:11" ht="13.5" thickBot="1">
      <c r="B20" s="347" t="s">
        <v>8</v>
      </c>
      <c r="C20" s="336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266509.23</v>
      </c>
      <c r="E21" s="246">
        <f>E11-E17</f>
        <v>57129.21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>
      <c r="B23" s="429" t="s">
        <v>100</v>
      </c>
      <c r="C23" s="419"/>
      <c r="D23" s="419"/>
      <c r="E23" s="419"/>
      <c r="G23" s="187"/>
    </row>
    <row r="24" spans="2:11" ht="14.25" thickBot="1">
      <c r="B24" s="430" t="s">
        <v>101</v>
      </c>
      <c r="C24" s="420"/>
      <c r="D24" s="420"/>
      <c r="E24" s="420"/>
    </row>
    <row r="25" spans="2:11" ht="13.5" thickBot="1">
      <c r="B25" s="168"/>
      <c r="C25" s="178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179" t="s">
        <v>15</v>
      </c>
      <c r="C26" s="180" t="s">
        <v>16</v>
      </c>
      <c r="D26" s="366">
        <v>265389.44</v>
      </c>
      <c r="E26" s="235">
        <v>56108.2</v>
      </c>
      <c r="G26" s="194"/>
    </row>
    <row r="27" spans="2:11">
      <c r="B27" s="131" t="s">
        <v>17</v>
      </c>
      <c r="C27" s="132" t="s">
        <v>107</v>
      </c>
      <c r="D27" s="236">
        <v>-7475.69</v>
      </c>
      <c r="E27" s="237">
        <v>-415.06</v>
      </c>
      <c r="F27" s="57"/>
      <c r="G27" s="194"/>
      <c r="H27" s="193"/>
      <c r="I27" s="187"/>
      <c r="J27" s="194"/>
    </row>
    <row r="28" spans="2:11">
      <c r="B28" s="131" t="s">
        <v>18</v>
      </c>
      <c r="C28" s="132" t="s">
        <v>19</v>
      </c>
      <c r="D28" s="236">
        <v>0.01</v>
      </c>
      <c r="E28" s="238">
        <v>0</v>
      </c>
      <c r="F28" s="57"/>
      <c r="G28" s="187"/>
      <c r="H28" s="193"/>
      <c r="I28" s="187"/>
      <c r="J28" s="194"/>
    </row>
    <row r="29" spans="2:11">
      <c r="B29" s="140" t="s">
        <v>4</v>
      </c>
      <c r="C29" s="128" t="s">
        <v>20</v>
      </c>
      <c r="D29" s="239">
        <v>0</v>
      </c>
      <c r="E29" s="240">
        <v>0</v>
      </c>
      <c r="F29" s="57"/>
      <c r="G29" s="187"/>
      <c r="H29" s="193"/>
      <c r="I29" s="187"/>
      <c r="J29" s="194"/>
    </row>
    <row r="30" spans="2:11">
      <c r="B30" s="140" t="s">
        <v>6</v>
      </c>
      <c r="C30" s="128" t="s">
        <v>21</v>
      </c>
      <c r="D30" s="239">
        <v>0</v>
      </c>
      <c r="E30" s="240">
        <v>0</v>
      </c>
      <c r="F30" s="57"/>
      <c r="G30" s="187"/>
      <c r="H30" s="193"/>
      <c r="I30" s="187"/>
      <c r="J30" s="194"/>
    </row>
    <row r="31" spans="2:11">
      <c r="B31" s="140" t="s">
        <v>8</v>
      </c>
      <c r="C31" s="128" t="s">
        <v>22</v>
      </c>
      <c r="D31" s="239">
        <v>0.01</v>
      </c>
      <c r="E31" s="240">
        <v>0</v>
      </c>
      <c r="F31" s="57"/>
      <c r="G31" s="187"/>
      <c r="H31" s="193"/>
      <c r="I31" s="187"/>
      <c r="J31" s="194"/>
    </row>
    <row r="32" spans="2:11">
      <c r="B32" s="133" t="s">
        <v>23</v>
      </c>
      <c r="C32" s="134" t="s">
        <v>24</v>
      </c>
      <c r="D32" s="236">
        <v>7475.7</v>
      </c>
      <c r="E32" s="238">
        <v>415.06</v>
      </c>
      <c r="F32" s="57"/>
      <c r="G32" s="194"/>
      <c r="H32" s="193"/>
      <c r="I32" s="187"/>
      <c r="J32" s="194"/>
    </row>
    <row r="33" spans="2:10">
      <c r="B33" s="140" t="s">
        <v>4</v>
      </c>
      <c r="C33" s="128" t="s">
        <v>25</v>
      </c>
      <c r="D33" s="239">
        <v>5288.12</v>
      </c>
      <c r="E33" s="240">
        <v>0</v>
      </c>
      <c r="F33" s="57"/>
      <c r="G33" s="187"/>
      <c r="H33" s="193"/>
      <c r="I33" s="187"/>
      <c r="J33" s="194"/>
    </row>
    <row r="34" spans="2:10">
      <c r="B34" s="140" t="s">
        <v>6</v>
      </c>
      <c r="C34" s="128" t="s">
        <v>26</v>
      </c>
      <c r="D34" s="239">
        <v>0</v>
      </c>
      <c r="E34" s="240">
        <v>0</v>
      </c>
      <c r="F34" s="57"/>
      <c r="G34" s="187"/>
      <c r="H34" s="193"/>
      <c r="I34" s="187"/>
      <c r="J34" s="194"/>
    </row>
    <row r="35" spans="2:10">
      <c r="B35" s="140" t="s">
        <v>8</v>
      </c>
      <c r="C35" s="128" t="s">
        <v>27</v>
      </c>
      <c r="D35" s="239">
        <v>57.99</v>
      </c>
      <c r="E35" s="240">
        <v>40.53</v>
      </c>
      <c r="F35" s="57"/>
      <c r="G35" s="187"/>
      <c r="H35" s="193"/>
      <c r="I35" s="187"/>
      <c r="J35" s="194"/>
    </row>
    <row r="36" spans="2:10">
      <c r="B36" s="140" t="s">
        <v>9</v>
      </c>
      <c r="C36" s="128" t="s">
        <v>28</v>
      </c>
      <c r="D36" s="239">
        <v>0</v>
      </c>
      <c r="E36" s="240">
        <v>0</v>
      </c>
      <c r="F36" s="57"/>
      <c r="G36" s="187"/>
      <c r="H36" s="193"/>
      <c r="I36" s="187"/>
      <c r="J36" s="194"/>
    </row>
    <row r="37" spans="2:10" ht="25.5">
      <c r="B37" s="140" t="s">
        <v>29</v>
      </c>
      <c r="C37" s="128" t="s">
        <v>30</v>
      </c>
      <c r="D37" s="239">
        <v>2129.59</v>
      </c>
      <c r="E37" s="240">
        <v>374.53</v>
      </c>
      <c r="F37" s="57"/>
      <c r="G37" s="187"/>
      <c r="H37" s="193"/>
      <c r="I37" s="187"/>
      <c r="J37" s="194"/>
    </row>
    <row r="38" spans="2:10">
      <c r="B38" s="140" t="s">
        <v>31</v>
      </c>
      <c r="C38" s="128" t="s">
        <v>32</v>
      </c>
      <c r="D38" s="239">
        <v>0</v>
      </c>
      <c r="E38" s="240">
        <v>0</v>
      </c>
      <c r="F38" s="57"/>
      <c r="G38" s="187"/>
      <c r="H38" s="193"/>
      <c r="I38" s="187"/>
      <c r="J38" s="194"/>
    </row>
    <row r="39" spans="2:10">
      <c r="B39" s="141" t="s">
        <v>33</v>
      </c>
      <c r="C39" s="142" t="s">
        <v>34</v>
      </c>
      <c r="D39" s="241">
        <v>0</v>
      </c>
      <c r="E39" s="242">
        <v>0</v>
      </c>
      <c r="F39" s="57"/>
      <c r="G39" s="187"/>
      <c r="H39" s="193"/>
      <c r="I39" s="187"/>
      <c r="J39" s="194"/>
    </row>
    <row r="40" spans="2:10" ht="13.5" thickBot="1">
      <c r="B40" s="181" t="s">
        <v>35</v>
      </c>
      <c r="C40" s="182" t="s">
        <v>36</v>
      </c>
      <c r="D40" s="243">
        <v>8595.48</v>
      </c>
      <c r="E40" s="244">
        <v>1436.07</v>
      </c>
      <c r="G40" s="194"/>
      <c r="H40" s="189"/>
    </row>
    <row r="41" spans="2:10" ht="13.5" thickBot="1">
      <c r="B41" s="183" t="s">
        <v>37</v>
      </c>
      <c r="C41" s="184" t="s">
        <v>38</v>
      </c>
      <c r="D41" s="367">
        <v>266509.23</v>
      </c>
      <c r="E41" s="246">
        <f>SUM(E26,E27,E40)</f>
        <v>57129.21</v>
      </c>
      <c r="F41" s="59"/>
      <c r="G41"/>
      <c r="H41" s="189"/>
    </row>
    <row r="42" spans="2:10">
      <c r="B42" s="185"/>
      <c r="C42" s="185"/>
      <c r="D42" s="247"/>
      <c r="E42" s="247"/>
      <c r="F42" s="59"/>
      <c r="G42"/>
      <c r="H42" s="189"/>
    </row>
    <row r="43" spans="2:10" ht="13.5">
      <c r="B43" s="429" t="s">
        <v>60</v>
      </c>
      <c r="C43" s="421"/>
      <c r="D43" s="421"/>
      <c r="E43" s="421"/>
      <c r="G43" s="187"/>
    </row>
    <row r="44" spans="2:10" ht="14.25" thickBot="1">
      <c r="B44" s="430" t="s">
        <v>117</v>
      </c>
      <c r="C44" s="422"/>
      <c r="D44" s="422"/>
      <c r="E44" s="422"/>
      <c r="G44" s="187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144" t="s">
        <v>4</v>
      </c>
      <c r="C47" s="128" t="s">
        <v>40</v>
      </c>
      <c r="D47" s="250">
        <v>1049.8</v>
      </c>
      <c r="E47" s="251">
        <v>208.666</v>
      </c>
      <c r="G47" s="187"/>
    </row>
    <row r="48" spans="2:10">
      <c r="B48" s="145" t="s">
        <v>6</v>
      </c>
      <c r="C48" s="142" t="s">
        <v>41</v>
      </c>
      <c r="D48" s="250">
        <v>1020.678</v>
      </c>
      <c r="E48" s="252">
        <v>207.14</v>
      </c>
      <c r="G48" s="187"/>
    </row>
    <row r="49" spans="2:7">
      <c r="B49" s="146" t="s">
        <v>23</v>
      </c>
      <c r="C49" s="147" t="s">
        <v>109</v>
      </c>
      <c r="D49" s="253"/>
      <c r="E49" s="254"/>
    </row>
    <row r="50" spans="2:7">
      <c r="B50" s="144" t="s">
        <v>4</v>
      </c>
      <c r="C50" s="128" t="s">
        <v>40</v>
      </c>
      <c r="D50" s="250">
        <v>252.8</v>
      </c>
      <c r="E50" s="255">
        <v>268.89</v>
      </c>
    </row>
    <row r="51" spans="2:7">
      <c r="B51" s="144" t="s">
        <v>6</v>
      </c>
      <c r="C51" s="128" t="s">
        <v>110</v>
      </c>
      <c r="D51" s="250">
        <v>252.8</v>
      </c>
      <c r="E51" s="255">
        <v>268.89</v>
      </c>
    </row>
    <row r="52" spans="2:7">
      <c r="B52" s="144" t="s">
        <v>8</v>
      </c>
      <c r="C52" s="128" t="s">
        <v>111</v>
      </c>
      <c r="D52" s="250">
        <v>261.2</v>
      </c>
      <c r="E52" s="255">
        <v>275.84000000000003</v>
      </c>
    </row>
    <row r="53" spans="2:7" ht="13.5" thickBot="1">
      <c r="B53" s="148" t="s">
        <v>9</v>
      </c>
      <c r="C53" s="149" t="s">
        <v>41</v>
      </c>
      <c r="D53" s="256">
        <v>261.11</v>
      </c>
      <c r="E53" s="257">
        <v>275.8</v>
      </c>
    </row>
    <row r="54" spans="2:7">
      <c r="B54" s="150"/>
      <c r="C54" s="151"/>
      <c r="D54" s="258"/>
      <c r="E54" s="258"/>
    </row>
    <row r="55" spans="2:7" ht="13.5">
      <c r="B55" s="429" t="s">
        <v>62</v>
      </c>
      <c r="C55" s="409"/>
      <c r="D55" s="409"/>
      <c r="E55" s="409"/>
      <c r="G55"/>
    </row>
    <row r="56" spans="2:7" ht="14.25" thickBot="1">
      <c r="B56" s="430" t="s">
        <v>112</v>
      </c>
      <c r="C56" s="411"/>
      <c r="D56" s="411"/>
      <c r="E56" s="411"/>
      <c r="G56"/>
    </row>
    <row r="57" spans="2:7" ht="23.25" thickBot="1">
      <c r="B57" s="436" t="s">
        <v>42</v>
      </c>
      <c r="C57" s="437"/>
      <c r="D57" s="290" t="s">
        <v>118</v>
      </c>
      <c r="E57" s="291" t="s">
        <v>113</v>
      </c>
    </row>
    <row r="58" spans="2:7">
      <c r="B58" s="152" t="s">
        <v>18</v>
      </c>
      <c r="C58" s="153" t="s">
        <v>43</v>
      </c>
      <c r="D58" s="261">
        <f>D64</f>
        <v>57129.21</v>
      </c>
      <c r="E58" s="262">
        <f>D58/E21</f>
        <v>1</v>
      </c>
    </row>
    <row r="59" spans="2:7" ht="25.5">
      <c r="B59" s="349" t="s">
        <v>4</v>
      </c>
      <c r="C59" s="155" t="s">
        <v>44</v>
      </c>
      <c r="D59" s="263">
        <v>0</v>
      </c>
      <c r="E59" s="264">
        <v>0</v>
      </c>
    </row>
    <row r="60" spans="2:7" ht="25.5">
      <c r="B60" s="350" t="s">
        <v>6</v>
      </c>
      <c r="C60" s="157" t="s">
        <v>45</v>
      </c>
      <c r="D60" s="265">
        <v>0</v>
      </c>
      <c r="E60" s="266">
        <v>0</v>
      </c>
    </row>
    <row r="61" spans="2:7">
      <c r="B61" s="350" t="s">
        <v>8</v>
      </c>
      <c r="C61" s="157" t="s">
        <v>46</v>
      </c>
      <c r="D61" s="265">
        <v>0</v>
      </c>
      <c r="E61" s="266">
        <v>0</v>
      </c>
    </row>
    <row r="62" spans="2:7">
      <c r="B62" s="350" t="s">
        <v>9</v>
      </c>
      <c r="C62" s="157" t="s">
        <v>47</v>
      </c>
      <c r="D62" s="265">
        <v>0</v>
      </c>
      <c r="E62" s="266">
        <v>0</v>
      </c>
    </row>
    <row r="63" spans="2:7">
      <c r="B63" s="350" t="s">
        <v>29</v>
      </c>
      <c r="C63" s="157" t="s">
        <v>48</v>
      </c>
      <c r="D63" s="265">
        <v>0</v>
      </c>
      <c r="E63" s="266">
        <v>0</v>
      </c>
    </row>
    <row r="64" spans="2:7">
      <c r="B64" s="349" t="s">
        <v>31</v>
      </c>
      <c r="C64" s="155" t="s">
        <v>49</v>
      </c>
      <c r="D64" s="263">
        <f>E21</f>
        <v>57129.21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v>0</v>
      </c>
      <c r="E73" s="275">
        <v>0</v>
      </c>
    </row>
    <row r="74" spans="2:5">
      <c r="B74" s="352" t="s">
        <v>64</v>
      </c>
      <c r="C74" s="134" t="s">
        <v>66</v>
      </c>
      <c r="D74" s="270">
        <f>D58</f>
        <v>57129.21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f>D74</f>
        <v>57129.21</v>
      </c>
      <c r="E75" s="266">
        <f>E74</f>
        <v>1</v>
      </c>
    </row>
    <row r="76" spans="2:5">
      <c r="B76" s="350" t="s">
        <v>6</v>
      </c>
      <c r="C76" s="157" t="s">
        <v>115</v>
      </c>
      <c r="D76" s="265">
        <v>0</v>
      </c>
      <c r="E76" s="266">
        <v>0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&amp;C&amp;"Calibri"&amp;10&amp;K000000Confidential&amp;1#</oddHeader>
  </headerFooter>
  <customProperties>
    <customPr name="_pios_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G81"/>
  <sheetViews>
    <sheetView zoomScale="75" zoomScaleNormal="75" workbookViewId="0">
      <selection activeCell="I22" sqref="I22"/>
    </sheetView>
  </sheetViews>
  <sheetFormatPr defaultRowHeight="12.75"/>
  <cols>
    <col min="1" max="1" width="9.140625" style="18"/>
    <col min="2" max="2" width="4.42578125" style="18" bestFit="1" customWidth="1"/>
    <col min="3" max="3" width="77.7109375" style="18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3.140625" customWidth="1"/>
  </cols>
  <sheetData>
    <row r="1" spans="2:7">
      <c r="B1" s="1"/>
      <c r="C1" s="1"/>
      <c r="D1" s="215"/>
      <c r="E1" s="215"/>
    </row>
    <row r="2" spans="2:7" ht="15.75">
      <c r="B2" s="414" t="s">
        <v>0</v>
      </c>
      <c r="C2" s="414"/>
      <c r="D2" s="414"/>
      <c r="E2" s="414"/>
      <c r="G2" s="57"/>
    </row>
    <row r="3" spans="2:7" ht="15.75">
      <c r="B3" s="414" t="str">
        <f>'Fundusz Gwarantowany'!$B$3</f>
        <v>SPORZĄDZONE NA DZIEŃ 30-06-2026</v>
      </c>
      <c r="C3" s="414"/>
      <c r="D3" s="414"/>
      <c r="E3" s="414"/>
    </row>
    <row r="4" spans="2:7" ht="15">
      <c r="B4" s="61"/>
      <c r="C4" s="61"/>
      <c r="D4" s="216"/>
      <c r="E4" s="216"/>
    </row>
    <row r="5" spans="2:7" ht="14.25">
      <c r="B5" s="415" t="s">
        <v>1</v>
      </c>
      <c r="C5" s="415"/>
      <c r="D5" s="415"/>
      <c r="E5" s="415"/>
    </row>
    <row r="6" spans="2:7" ht="14.25">
      <c r="B6" s="416" t="s">
        <v>85</v>
      </c>
      <c r="C6" s="416"/>
      <c r="D6" s="416"/>
      <c r="E6" s="416"/>
    </row>
    <row r="7" spans="2:7" ht="14.25">
      <c r="B7" s="63"/>
      <c r="C7" s="63"/>
      <c r="D7" s="217"/>
      <c r="E7" s="217"/>
    </row>
    <row r="8" spans="2:7" ht="13.5">
      <c r="B8" s="408" t="s">
        <v>18</v>
      </c>
      <c r="C8" s="409"/>
      <c r="D8" s="409"/>
      <c r="E8" s="409"/>
    </row>
    <row r="9" spans="2:7" ht="16.5" thickBot="1">
      <c r="B9" s="410" t="s">
        <v>99</v>
      </c>
      <c r="C9" s="410"/>
      <c r="D9" s="410"/>
      <c r="E9" s="410"/>
    </row>
    <row r="10" spans="2:7" ht="13.5" thickBot="1">
      <c r="B10" s="62"/>
      <c r="C10" s="58" t="s">
        <v>2</v>
      </c>
      <c r="D10" s="278" t="str">
        <f>'Fundusz Gwarantowany'!$D$10</f>
        <v>30-06-2025</v>
      </c>
      <c r="E10" s="279" t="str">
        <f>'Fundusz Gwarantowany'!$E$10</f>
        <v>30-06-2026</v>
      </c>
    </row>
    <row r="11" spans="2:7">
      <c r="B11" s="64" t="s">
        <v>3</v>
      </c>
      <c r="C11" s="20" t="s">
        <v>105</v>
      </c>
      <c r="D11" s="280">
        <v>78223813.379999995</v>
      </c>
      <c r="E11" s="221">
        <f>SUM(E12:E14,E16)</f>
        <v>89514448.220000014</v>
      </c>
      <c r="G11" s="57"/>
    </row>
    <row r="12" spans="2:7">
      <c r="B12" s="97" t="s">
        <v>4</v>
      </c>
      <c r="C12" s="124" t="s">
        <v>5</v>
      </c>
      <c r="D12" s="281">
        <v>78185641.920000002</v>
      </c>
      <c r="E12" s="282">
        <v>89443231.840000004</v>
      </c>
      <c r="G12" s="57"/>
    </row>
    <row r="13" spans="2:7">
      <c r="B13" s="97" t="s">
        <v>6</v>
      </c>
      <c r="C13" s="124" t="s">
        <v>7</v>
      </c>
      <c r="D13" s="281">
        <v>1236.07</v>
      </c>
      <c r="E13" s="282">
        <v>741.7</v>
      </c>
      <c r="G13" s="57"/>
    </row>
    <row r="14" spans="2:7">
      <c r="B14" s="97" t="s">
        <v>8</v>
      </c>
      <c r="C14" s="124" t="s">
        <v>10</v>
      </c>
      <c r="D14" s="281">
        <v>36935.39</v>
      </c>
      <c r="E14" s="282">
        <v>70474.679999999993</v>
      </c>
      <c r="G14" s="57"/>
    </row>
    <row r="15" spans="2:7">
      <c r="B15" s="97" t="s">
        <v>102</v>
      </c>
      <c r="C15" s="124" t="s">
        <v>11</v>
      </c>
      <c r="D15" s="281">
        <v>36935.39</v>
      </c>
      <c r="E15" s="282">
        <v>70474.679999999993</v>
      </c>
      <c r="G15" s="57"/>
    </row>
    <row r="16" spans="2:7">
      <c r="B16" s="100" t="s">
        <v>103</v>
      </c>
      <c r="C16" s="125" t="s">
        <v>12</v>
      </c>
      <c r="D16" s="283">
        <v>0</v>
      </c>
      <c r="E16" s="284">
        <v>0</v>
      </c>
      <c r="G16" s="57"/>
    </row>
    <row r="17" spans="2:7">
      <c r="B17" s="6" t="s">
        <v>13</v>
      </c>
      <c r="C17" s="117" t="s">
        <v>65</v>
      </c>
      <c r="D17" s="285">
        <v>169566.63</v>
      </c>
      <c r="E17" s="286">
        <f>SUM(E18:E20)</f>
        <v>166121.57999999999</v>
      </c>
      <c r="G17" s="57"/>
    </row>
    <row r="18" spans="2:7">
      <c r="B18" s="97" t="s">
        <v>4</v>
      </c>
      <c r="C18" s="124" t="s">
        <v>11</v>
      </c>
      <c r="D18" s="283">
        <v>169566.63</v>
      </c>
      <c r="E18" s="284">
        <v>166121.57999999999</v>
      </c>
      <c r="G18" s="57"/>
    </row>
    <row r="19" spans="2:7">
      <c r="B19" s="97" t="s">
        <v>6</v>
      </c>
      <c r="C19" s="124" t="s">
        <v>104</v>
      </c>
      <c r="D19" s="281">
        <v>0</v>
      </c>
      <c r="E19" s="282">
        <v>0</v>
      </c>
      <c r="G19" s="57"/>
    </row>
    <row r="20" spans="2:7" ht="13.5" thickBot="1">
      <c r="B20" s="102" t="s">
        <v>8</v>
      </c>
      <c r="C20" s="103" t="s">
        <v>14</v>
      </c>
      <c r="D20" s="287">
        <v>0</v>
      </c>
      <c r="E20" s="288">
        <v>0</v>
      </c>
      <c r="G20" s="57"/>
    </row>
    <row r="21" spans="2:7" ht="13.5" thickBot="1">
      <c r="B21" s="427" t="s">
        <v>106</v>
      </c>
      <c r="C21" s="428"/>
      <c r="D21" s="289">
        <v>78054246.75</v>
      </c>
      <c r="E21" s="246">
        <f>E11-E17</f>
        <v>89348326.640000015</v>
      </c>
      <c r="F21" s="59"/>
      <c r="G21" s="57"/>
    </row>
    <row r="22" spans="2:7">
      <c r="B22" s="2"/>
      <c r="C22" s="5"/>
      <c r="D22" s="232"/>
      <c r="E22" s="232"/>
    </row>
    <row r="23" spans="2:7" ht="13.5">
      <c r="B23" s="408" t="s">
        <v>100</v>
      </c>
      <c r="C23" s="431"/>
      <c r="D23" s="431"/>
      <c r="E23" s="431"/>
    </row>
    <row r="24" spans="2:7" ht="14.1" customHeight="1" thickBot="1">
      <c r="B24" s="410" t="s">
        <v>101</v>
      </c>
      <c r="C24" s="432"/>
      <c r="D24" s="432"/>
      <c r="E24" s="432"/>
    </row>
    <row r="25" spans="2:7" ht="13.5" thickBot="1">
      <c r="B25" s="62"/>
      <c r="C25" s="104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7">
      <c r="B26" s="67" t="s">
        <v>15</v>
      </c>
      <c r="C26" s="68" t="s">
        <v>16</v>
      </c>
      <c r="D26" s="234">
        <v>68027125.519999996</v>
      </c>
      <c r="E26" s="235">
        <v>79236985.579999998</v>
      </c>
    </row>
    <row r="27" spans="2:7">
      <c r="B27" s="6" t="s">
        <v>17</v>
      </c>
      <c r="C27" s="7" t="s">
        <v>107</v>
      </c>
      <c r="D27" s="236">
        <v>-922099.41999999993</v>
      </c>
      <c r="E27" s="237">
        <v>-2691963.5900000003</v>
      </c>
      <c r="F27" s="57"/>
    </row>
    <row r="28" spans="2:7">
      <c r="B28" s="6" t="s">
        <v>18</v>
      </c>
      <c r="C28" s="7" t="s">
        <v>19</v>
      </c>
      <c r="D28" s="236">
        <v>3885265.72</v>
      </c>
      <c r="E28" s="238">
        <v>4187922.2</v>
      </c>
      <c r="F28" s="57"/>
    </row>
    <row r="29" spans="2:7">
      <c r="B29" s="105" t="s">
        <v>4</v>
      </c>
      <c r="C29" s="98" t="s">
        <v>20</v>
      </c>
      <c r="D29" s="239">
        <v>3458903.2600000002</v>
      </c>
      <c r="E29" s="240">
        <v>3531042.48</v>
      </c>
      <c r="F29" s="57"/>
    </row>
    <row r="30" spans="2:7">
      <c r="B30" s="105" t="s">
        <v>6</v>
      </c>
      <c r="C30" s="98" t="s">
        <v>21</v>
      </c>
      <c r="D30" s="239">
        <v>0</v>
      </c>
      <c r="E30" s="240">
        <v>0</v>
      </c>
      <c r="F30" s="57"/>
    </row>
    <row r="31" spans="2:7">
      <c r="B31" s="105" t="s">
        <v>8</v>
      </c>
      <c r="C31" s="98" t="s">
        <v>22</v>
      </c>
      <c r="D31" s="239">
        <v>426362.45999999996</v>
      </c>
      <c r="E31" s="240">
        <v>656879.72</v>
      </c>
      <c r="F31" s="57"/>
    </row>
    <row r="32" spans="2:7">
      <c r="B32" s="65" t="s">
        <v>23</v>
      </c>
      <c r="C32" s="8" t="s">
        <v>24</v>
      </c>
      <c r="D32" s="236">
        <v>4807365.1399999997</v>
      </c>
      <c r="E32" s="238">
        <v>6879885.79</v>
      </c>
      <c r="F32" s="57"/>
    </row>
    <row r="33" spans="2:6">
      <c r="B33" s="105" t="s">
        <v>4</v>
      </c>
      <c r="C33" s="98" t="s">
        <v>25</v>
      </c>
      <c r="D33" s="239">
        <v>3394020.93</v>
      </c>
      <c r="E33" s="240">
        <v>5229260.05</v>
      </c>
      <c r="F33" s="57"/>
    </row>
    <row r="34" spans="2:6">
      <c r="B34" s="105" t="s">
        <v>6</v>
      </c>
      <c r="C34" s="98" t="s">
        <v>26</v>
      </c>
      <c r="D34" s="239">
        <v>180259.74</v>
      </c>
      <c r="E34" s="240">
        <v>210077.87</v>
      </c>
      <c r="F34" s="57"/>
    </row>
    <row r="35" spans="2:6">
      <c r="B35" s="105" t="s">
        <v>8</v>
      </c>
      <c r="C35" s="98" t="s">
        <v>27</v>
      </c>
      <c r="D35" s="239">
        <v>595623.47</v>
      </c>
      <c r="E35" s="240">
        <v>595464.92000000004</v>
      </c>
      <c r="F35" s="57"/>
    </row>
    <row r="36" spans="2:6">
      <c r="B36" s="105" t="s">
        <v>9</v>
      </c>
      <c r="C36" s="98" t="s">
        <v>28</v>
      </c>
      <c r="D36" s="239">
        <v>0</v>
      </c>
      <c r="E36" s="240">
        <v>0</v>
      </c>
      <c r="F36" s="57"/>
    </row>
    <row r="37" spans="2:6" ht="25.5">
      <c r="B37" s="105" t="s">
        <v>29</v>
      </c>
      <c r="C37" s="98" t="s">
        <v>30</v>
      </c>
      <c r="D37" s="239">
        <v>0</v>
      </c>
      <c r="E37" s="240">
        <v>0</v>
      </c>
      <c r="F37" s="57"/>
    </row>
    <row r="38" spans="2:6">
      <c r="B38" s="105" t="s">
        <v>31</v>
      </c>
      <c r="C38" s="98" t="s">
        <v>32</v>
      </c>
      <c r="D38" s="239">
        <v>0</v>
      </c>
      <c r="E38" s="240">
        <v>0</v>
      </c>
      <c r="F38" s="57"/>
    </row>
    <row r="39" spans="2:6">
      <c r="B39" s="106" t="s">
        <v>33</v>
      </c>
      <c r="C39" s="107" t="s">
        <v>34</v>
      </c>
      <c r="D39" s="241">
        <v>637461</v>
      </c>
      <c r="E39" s="242">
        <v>845082.95000000007</v>
      </c>
      <c r="F39" s="57"/>
    </row>
    <row r="40" spans="2:6" ht="13.5" thickBot="1">
      <c r="B40" s="69" t="s">
        <v>35</v>
      </c>
      <c r="C40" s="70" t="s">
        <v>36</v>
      </c>
      <c r="D40" s="243">
        <v>10949220.65</v>
      </c>
      <c r="E40" s="244">
        <v>12803304.649999999</v>
      </c>
    </row>
    <row r="41" spans="2:6" ht="13.5" thickBot="1">
      <c r="B41" s="71" t="s">
        <v>37</v>
      </c>
      <c r="C41" s="72" t="s">
        <v>38</v>
      </c>
      <c r="D41" s="245">
        <v>78054246.75</v>
      </c>
      <c r="E41" s="246">
        <f>SUM(E26,E27,E40)</f>
        <v>89348326.639999986</v>
      </c>
      <c r="F41" s="59"/>
    </row>
    <row r="42" spans="2:6">
      <c r="B42" s="66"/>
      <c r="C42" s="66"/>
      <c r="D42" s="247"/>
      <c r="E42" s="247"/>
      <c r="F42" s="59"/>
    </row>
    <row r="43" spans="2:6" ht="13.5">
      <c r="B43" s="408" t="s">
        <v>60</v>
      </c>
      <c r="C43" s="421"/>
      <c r="D43" s="421"/>
      <c r="E43" s="421"/>
    </row>
    <row r="44" spans="2:6" ht="14.25" thickBot="1">
      <c r="B44" s="410" t="s">
        <v>117</v>
      </c>
      <c r="C44" s="422"/>
      <c r="D44" s="422"/>
      <c r="E44" s="422"/>
    </row>
    <row r="45" spans="2:6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</row>
    <row r="46" spans="2:6">
      <c r="B46" s="166" t="s">
        <v>18</v>
      </c>
      <c r="C46" s="167" t="s">
        <v>108</v>
      </c>
      <c r="D46" s="248"/>
      <c r="E46" s="249"/>
    </row>
    <row r="47" spans="2:6">
      <c r="B47" s="144" t="s">
        <v>4</v>
      </c>
      <c r="C47" s="128" t="s">
        <v>40</v>
      </c>
      <c r="D47" s="250">
        <v>3476110.0212279363</v>
      </c>
      <c r="E47" s="251">
        <v>3376529.3537088721</v>
      </c>
    </row>
    <row r="48" spans="2:6">
      <c r="B48" s="145" t="s">
        <v>6</v>
      </c>
      <c r="C48" s="142" t="s">
        <v>41</v>
      </c>
      <c r="D48" s="250">
        <v>3432125.8733153362</v>
      </c>
      <c r="E48" s="252">
        <v>3272873.5467019272</v>
      </c>
    </row>
    <row r="49" spans="2:5">
      <c r="B49" s="146" t="s">
        <v>23</v>
      </c>
      <c r="C49" s="147" t="s">
        <v>109</v>
      </c>
      <c r="D49" s="253"/>
      <c r="E49" s="254"/>
    </row>
    <row r="50" spans="2:5">
      <c r="B50" s="144" t="s">
        <v>4</v>
      </c>
      <c r="C50" s="128" t="s">
        <v>40</v>
      </c>
      <c r="D50" s="250">
        <v>19.569900000000001</v>
      </c>
      <c r="E50" s="255">
        <v>23.467000000000002</v>
      </c>
    </row>
    <row r="51" spans="2:5">
      <c r="B51" s="144" t="s">
        <v>6</v>
      </c>
      <c r="C51" s="128" t="s">
        <v>110</v>
      </c>
      <c r="D51" s="250">
        <v>19.3123</v>
      </c>
      <c r="E51" s="255">
        <v>23.467000000000002</v>
      </c>
    </row>
    <row r="52" spans="2:5">
      <c r="B52" s="144" t="s">
        <v>8</v>
      </c>
      <c r="C52" s="128" t="s">
        <v>111</v>
      </c>
      <c r="D52" s="250">
        <v>22.7422</v>
      </c>
      <c r="E52" s="255">
        <v>27.728100000000001</v>
      </c>
    </row>
    <row r="53" spans="2:5" ht="13.5" thickBot="1">
      <c r="B53" s="148" t="s">
        <v>9</v>
      </c>
      <c r="C53" s="149" t="s">
        <v>41</v>
      </c>
      <c r="D53" s="256">
        <v>22.7422</v>
      </c>
      <c r="E53" s="257">
        <v>27.299700000000001</v>
      </c>
    </row>
    <row r="54" spans="2:5">
      <c r="B54" s="170"/>
      <c r="C54" s="171"/>
      <c r="D54" s="258"/>
      <c r="E54" s="258"/>
    </row>
    <row r="55" spans="2:5" ht="13.5">
      <c r="B55" s="429" t="s">
        <v>62</v>
      </c>
      <c r="C55" s="421"/>
      <c r="D55" s="421"/>
      <c r="E55" s="421"/>
    </row>
    <row r="56" spans="2:5" ht="14.25" thickBot="1">
      <c r="B56" s="430" t="s">
        <v>112</v>
      </c>
      <c r="C56" s="422"/>
      <c r="D56" s="422"/>
      <c r="E56" s="422"/>
    </row>
    <row r="57" spans="2:5" ht="23.25" thickBot="1">
      <c r="B57" s="412" t="s">
        <v>42</v>
      </c>
      <c r="C57" s="413"/>
      <c r="D57" s="259" t="s">
        <v>118</v>
      </c>
      <c r="E57" s="260" t="s">
        <v>113</v>
      </c>
    </row>
    <row r="58" spans="2:5">
      <c r="B58" s="152" t="s">
        <v>18</v>
      </c>
      <c r="C58" s="153" t="s">
        <v>43</v>
      </c>
      <c r="D58" s="261">
        <f>SUM(D59:D70)</f>
        <v>89443231.840000004</v>
      </c>
      <c r="E58" s="262">
        <f>D58/E21</f>
        <v>1.0010621933680122</v>
      </c>
    </row>
    <row r="59" spans="2:5" ht="25.5">
      <c r="B59" s="172" t="s">
        <v>4</v>
      </c>
      <c r="C59" s="142" t="s">
        <v>44</v>
      </c>
      <c r="D59" s="263">
        <v>0</v>
      </c>
      <c r="E59" s="264">
        <v>0</v>
      </c>
    </row>
    <row r="60" spans="2:5" ht="25.5">
      <c r="B60" s="173" t="s">
        <v>6</v>
      </c>
      <c r="C60" s="128" t="s">
        <v>45</v>
      </c>
      <c r="D60" s="265">
        <v>0</v>
      </c>
      <c r="E60" s="266">
        <v>0</v>
      </c>
    </row>
    <row r="61" spans="2:5">
      <c r="B61" s="173" t="s">
        <v>8</v>
      </c>
      <c r="C61" s="128" t="s">
        <v>46</v>
      </c>
      <c r="D61" s="265">
        <v>0</v>
      </c>
      <c r="E61" s="266">
        <v>0</v>
      </c>
    </row>
    <row r="62" spans="2:5">
      <c r="B62" s="173" t="s">
        <v>9</v>
      </c>
      <c r="C62" s="128" t="s">
        <v>47</v>
      </c>
      <c r="D62" s="265">
        <v>0</v>
      </c>
      <c r="E62" s="266">
        <v>0</v>
      </c>
    </row>
    <row r="63" spans="2:5">
      <c r="B63" s="173" t="s">
        <v>29</v>
      </c>
      <c r="C63" s="128" t="s">
        <v>48</v>
      </c>
      <c r="D63" s="265">
        <v>0</v>
      </c>
      <c r="E63" s="266">
        <v>0</v>
      </c>
    </row>
    <row r="64" spans="2:5">
      <c r="B64" s="172" t="s">
        <v>31</v>
      </c>
      <c r="C64" s="142" t="s">
        <v>49</v>
      </c>
      <c r="D64" s="95">
        <v>88993051.189999998</v>
      </c>
      <c r="E64" s="264">
        <f>D64/E21</f>
        <v>0.99602370337128432</v>
      </c>
    </row>
    <row r="65" spans="2:5">
      <c r="B65" s="172" t="s">
        <v>33</v>
      </c>
      <c r="C65" s="142" t="s">
        <v>114</v>
      </c>
      <c r="D65" s="263">
        <v>0</v>
      </c>
      <c r="E65" s="264">
        <v>0</v>
      </c>
    </row>
    <row r="66" spans="2:5">
      <c r="B66" s="172" t="s">
        <v>50</v>
      </c>
      <c r="C66" s="142" t="s">
        <v>51</v>
      </c>
      <c r="D66" s="263">
        <v>0</v>
      </c>
      <c r="E66" s="264">
        <v>0</v>
      </c>
    </row>
    <row r="67" spans="2:5">
      <c r="B67" s="173" t="s">
        <v>52</v>
      </c>
      <c r="C67" s="128" t="s">
        <v>53</v>
      </c>
      <c r="D67" s="265">
        <v>0</v>
      </c>
      <c r="E67" s="266">
        <v>0</v>
      </c>
    </row>
    <row r="68" spans="2:5">
      <c r="B68" s="173" t="s">
        <v>54</v>
      </c>
      <c r="C68" s="128" t="s">
        <v>55</v>
      </c>
      <c r="D68" s="265">
        <v>0</v>
      </c>
      <c r="E68" s="266">
        <v>0</v>
      </c>
    </row>
    <row r="69" spans="2:5">
      <c r="B69" s="173" t="s">
        <v>56</v>
      </c>
      <c r="C69" s="128" t="s">
        <v>57</v>
      </c>
      <c r="D69" s="293">
        <v>450180.64999999997</v>
      </c>
      <c r="E69" s="266">
        <f>D69/E21</f>
        <v>5.0384899967277092E-3</v>
      </c>
    </row>
    <row r="70" spans="2:5">
      <c r="B70" s="174" t="s">
        <v>58</v>
      </c>
      <c r="C70" s="175" t="s">
        <v>59</v>
      </c>
      <c r="D70" s="268">
        <v>0</v>
      </c>
      <c r="E70" s="269">
        <v>0</v>
      </c>
    </row>
    <row r="71" spans="2:5">
      <c r="B71" s="146" t="s">
        <v>23</v>
      </c>
      <c r="C71" s="134" t="s">
        <v>61</v>
      </c>
      <c r="D71" s="270">
        <f>E13</f>
        <v>741.7</v>
      </c>
      <c r="E71" s="271">
        <f>D71/E21</f>
        <v>8.3012187009213803E-6</v>
      </c>
    </row>
    <row r="72" spans="2:5">
      <c r="B72" s="160" t="s">
        <v>60</v>
      </c>
      <c r="C72" s="161" t="s">
        <v>63</v>
      </c>
      <c r="D72" s="272">
        <f>E14</f>
        <v>70474.679999999993</v>
      </c>
      <c r="E72" s="273">
        <f>D72/E21</f>
        <v>7.8876328914311694E-4</v>
      </c>
    </row>
    <row r="73" spans="2:5">
      <c r="B73" s="162" t="s">
        <v>62</v>
      </c>
      <c r="C73" s="163" t="s">
        <v>65</v>
      </c>
      <c r="D73" s="274">
        <f>E17</f>
        <v>166121.57999999999</v>
      </c>
      <c r="E73" s="275">
        <f>D73/E21</f>
        <v>1.8592578758562855E-3</v>
      </c>
    </row>
    <row r="74" spans="2:5">
      <c r="B74" s="146" t="s">
        <v>64</v>
      </c>
      <c r="C74" s="134" t="s">
        <v>66</v>
      </c>
      <c r="D74" s="270">
        <f>D58+D71+D72-D73</f>
        <v>89348326.640000015</v>
      </c>
      <c r="E74" s="271">
        <f>E58+E71+E72-E73</f>
        <v>0.99999999999999978</v>
      </c>
    </row>
    <row r="75" spans="2:5">
      <c r="B75" s="173" t="s">
        <v>4</v>
      </c>
      <c r="C75" s="128" t="s">
        <v>67</v>
      </c>
      <c r="D75" s="265">
        <f>D74</f>
        <v>89348326.640000015</v>
      </c>
      <c r="E75" s="266">
        <f>E74</f>
        <v>0.99999999999999978</v>
      </c>
    </row>
    <row r="76" spans="2:5">
      <c r="B76" s="173" t="s">
        <v>6</v>
      </c>
      <c r="C76" s="128" t="s">
        <v>115</v>
      </c>
      <c r="D76" s="265">
        <v>0</v>
      </c>
      <c r="E76" s="266">
        <v>0</v>
      </c>
    </row>
    <row r="77" spans="2:5" ht="13.5" thickBot="1">
      <c r="B77" s="176" t="s">
        <v>8</v>
      </c>
      <c r="C77" s="149" t="s">
        <v>116</v>
      </c>
      <c r="D77" s="276">
        <v>0</v>
      </c>
      <c r="E77" s="277">
        <v>0</v>
      </c>
    </row>
    <row r="78" spans="2:5">
      <c r="B78" s="1"/>
      <c r="C78" s="1"/>
      <c r="D78" s="215"/>
      <c r="E78" s="215"/>
    </row>
    <row r="79" spans="2:5">
      <c r="B79" s="1"/>
      <c r="C79" s="1"/>
      <c r="D79" s="215"/>
      <c r="E79" s="215"/>
    </row>
    <row r="80" spans="2:5">
      <c r="B80" s="1"/>
      <c r="C80" s="1"/>
      <c r="D80" s="215"/>
      <c r="E80" s="215"/>
    </row>
    <row r="81" spans="2:5">
      <c r="B81" s="1"/>
      <c r="C81" s="1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1" type="noConversion"/>
  <pageMargins left="0.62" right="0.75" top="0.52" bottom="0.47" header="0.5" footer="0.5"/>
  <pageSetup paperSize="9" scale="70" orientation="portrait" r:id="rId1"/>
  <headerFooter alignWithMargins="0">
    <oddHeader>&amp;C&amp;"Calibri"&amp;10&amp;K000000Confidential&amp;1#</oddHeader>
  </headerFooter>
  <customProperties>
    <customPr name="_pios_id" r:id="rId2"/>
  </customPropertie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Arkusz113"/>
  <dimension ref="A1:L81"/>
  <sheetViews>
    <sheetView zoomScale="86" zoomScaleNormal="86" workbookViewId="0">
      <selection activeCell="E26" sqref="E26"/>
    </sheetView>
  </sheetViews>
  <sheetFormatPr defaultRowHeight="12.75"/>
  <cols>
    <col min="1" max="1" width="9.140625" style="18"/>
    <col min="2" max="2" width="4.42578125" bestFit="1" customWidth="1"/>
    <col min="3" max="3" width="77.7109375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9.140625" style="186" bestFit="1" customWidth="1"/>
    <col min="11" max="11" width="7.425781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H2" s="200"/>
      <c r="I2" s="200"/>
      <c r="J2" s="194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  <c r="H3" s="200"/>
      <c r="I3" s="200"/>
      <c r="J3" s="194"/>
    </row>
    <row r="4" spans="2:12" ht="15">
      <c r="B4" s="216"/>
      <c r="C4" s="216"/>
      <c r="D4" s="216"/>
      <c r="E4" s="216"/>
      <c r="J4" s="194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168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344" t="s">
        <v>3</v>
      </c>
      <c r="C11" s="331" t="s">
        <v>105</v>
      </c>
      <c r="D11" s="280">
        <v>6902900.75</v>
      </c>
      <c r="E11" s="221">
        <f>SUM(E12:E16)</f>
        <v>7208642.1799999997</v>
      </c>
    </row>
    <row r="12" spans="2:12">
      <c r="B12" s="345" t="s">
        <v>4</v>
      </c>
      <c r="C12" s="128" t="s">
        <v>5</v>
      </c>
      <c r="D12" s="281">
        <v>6902900.75</v>
      </c>
      <c r="E12" s="282">
        <v>7208642.1799999997</v>
      </c>
    </row>
    <row r="13" spans="2:12">
      <c r="B13" s="345" t="s">
        <v>6</v>
      </c>
      <c r="C13" s="332" t="s">
        <v>7</v>
      </c>
      <c r="D13" s="281">
        <v>0</v>
      </c>
      <c r="E13" s="333">
        <v>0</v>
      </c>
    </row>
    <row r="14" spans="2:12">
      <c r="B14" s="345" t="s">
        <v>8</v>
      </c>
      <c r="C14" s="332" t="s">
        <v>10</v>
      </c>
      <c r="D14" s="281">
        <v>0</v>
      </c>
      <c r="E14" s="333">
        <v>0</v>
      </c>
      <c r="G14" s="188"/>
    </row>
    <row r="15" spans="2:12">
      <c r="B15" s="345" t="s">
        <v>102</v>
      </c>
      <c r="C15" s="332" t="s">
        <v>11</v>
      </c>
      <c r="D15" s="281">
        <v>0</v>
      </c>
      <c r="E15" s="333">
        <v>0</v>
      </c>
    </row>
    <row r="16" spans="2:12">
      <c r="B16" s="346" t="s">
        <v>103</v>
      </c>
      <c r="C16" s="334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45" t="s">
        <v>4</v>
      </c>
      <c r="C18" s="128" t="s">
        <v>11</v>
      </c>
      <c r="D18" s="283">
        <v>0</v>
      </c>
      <c r="E18" s="333">
        <v>0</v>
      </c>
    </row>
    <row r="19" spans="2:11">
      <c r="B19" s="345" t="s">
        <v>6</v>
      </c>
      <c r="C19" s="332" t="s">
        <v>104</v>
      </c>
      <c r="D19" s="281">
        <v>0</v>
      </c>
      <c r="E19" s="333">
        <v>0</v>
      </c>
    </row>
    <row r="20" spans="2:11" ht="13.5" thickBot="1">
      <c r="B20" s="347" t="s">
        <v>8</v>
      </c>
      <c r="C20" s="336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6902900.75</v>
      </c>
      <c r="E21" s="246">
        <f>E11-E17</f>
        <v>7208642.1799999997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>
      <c r="B23" s="429" t="s">
        <v>100</v>
      </c>
      <c r="C23" s="419"/>
      <c r="D23" s="419"/>
      <c r="E23" s="419"/>
      <c r="G23" s="187"/>
    </row>
    <row r="24" spans="2:11" ht="14.25" thickBot="1">
      <c r="B24" s="430" t="s">
        <v>101</v>
      </c>
      <c r="C24" s="420"/>
      <c r="D24" s="420"/>
      <c r="E24" s="420"/>
    </row>
    <row r="25" spans="2:11" ht="13.5" thickBot="1">
      <c r="B25" s="168"/>
      <c r="C25" s="178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179" t="s">
        <v>15</v>
      </c>
      <c r="C26" s="180" t="s">
        <v>16</v>
      </c>
      <c r="D26" s="366">
        <v>6728223.0499999998</v>
      </c>
      <c r="E26" s="235">
        <v>7064040.7800000003</v>
      </c>
      <c r="G26" s="194"/>
    </row>
    <row r="27" spans="2:11">
      <c r="B27" s="131" t="s">
        <v>17</v>
      </c>
      <c r="C27" s="132" t="s">
        <v>107</v>
      </c>
      <c r="D27" s="236">
        <v>-57548.79</v>
      </c>
      <c r="E27" s="237">
        <v>-57120.27</v>
      </c>
      <c r="F27" s="57"/>
      <c r="G27" s="194"/>
      <c r="H27" s="193"/>
      <c r="I27" s="187"/>
      <c r="J27" s="194"/>
    </row>
    <row r="28" spans="2:11">
      <c r="B28" s="131" t="s">
        <v>18</v>
      </c>
      <c r="C28" s="132" t="s">
        <v>19</v>
      </c>
      <c r="D28" s="236">
        <v>0.02</v>
      </c>
      <c r="E28" s="238">
        <v>0</v>
      </c>
      <c r="F28" s="57"/>
      <c r="G28" s="187"/>
      <c r="H28" s="193"/>
      <c r="I28" s="187"/>
      <c r="J28" s="194"/>
    </row>
    <row r="29" spans="2:11">
      <c r="B29" s="140" t="s">
        <v>4</v>
      </c>
      <c r="C29" s="128" t="s">
        <v>20</v>
      </c>
      <c r="D29" s="239">
        <v>0</v>
      </c>
      <c r="E29" s="240">
        <v>0</v>
      </c>
      <c r="F29" s="57"/>
      <c r="G29" s="187"/>
      <c r="H29" s="193"/>
      <c r="I29" s="187"/>
      <c r="J29" s="194"/>
    </row>
    <row r="30" spans="2:11">
      <c r="B30" s="140" t="s">
        <v>6</v>
      </c>
      <c r="C30" s="128" t="s">
        <v>21</v>
      </c>
      <c r="D30" s="239">
        <v>0</v>
      </c>
      <c r="E30" s="240">
        <v>0</v>
      </c>
      <c r="F30" s="57"/>
      <c r="G30" s="187"/>
      <c r="H30" s="193"/>
      <c r="I30" s="187"/>
      <c r="J30" s="194"/>
    </row>
    <row r="31" spans="2:11">
      <c r="B31" s="140" t="s">
        <v>8</v>
      </c>
      <c r="C31" s="128" t="s">
        <v>22</v>
      </c>
      <c r="D31" s="239">
        <v>0.02</v>
      </c>
      <c r="E31" s="240">
        <v>0</v>
      </c>
      <c r="F31" s="57"/>
      <c r="G31" s="187"/>
      <c r="H31" s="193"/>
      <c r="I31" s="187"/>
      <c r="J31" s="194"/>
    </row>
    <row r="32" spans="2:11">
      <c r="B32" s="133" t="s">
        <v>23</v>
      </c>
      <c r="C32" s="134" t="s">
        <v>24</v>
      </c>
      <c r="D32" s="236">
        <v>57548.81</v>
      </c>
      <c r="E32" s="238">
        <v>57120.27</v>
      </c>
      <c r="F32" s="57"/>
      <c r="G32" s="194"/>
      <c r="H32" s="193"/>
      <c r="I32" s="187"/>
      <c r="J32" s="194"/>
    </row>
    <row r="33" spans="2:10">
      <c r="B33" s="140" t="s">
        <v>4</v>
      </c>
      <c r="C33" s="128" t="s">
        <v>25</v>
      </c>
      <c r="D33" s="239">
        <v>0</v>
      </c>
      <c r="E33" s="240">
        <v>0</v>
      </c>
      <c r="F33" s="57"/>
      <c r="G33" s="187"/>
      <c r="H33" s="193"/>
      <c r="I33" s="187"/>
      <c r="J33" s="194"/>
    </row>
    <row r="34" spans="2:10">
      <c r="B34" s="140" t="s">
        <v>6</v>
      </c>
      <c r="C34" s="128" t="s">
        <v>26</v>
      </c>
      <c r="D34" s="239">
        <v>0</v>
      </c>
      <c r="E34" s="240">
        <v>0</v>
      </c>
      <c r="F34" s="57"/>
      <c r="G34" s="187"/>
      <c r="H34" s="193"/>
      <c r="I34" s="187"/>
      <c r="J34" s="194"/>
    </row>
    <row r="35" spans="2:10">
      <c r="B35" s="140" t="s">
        <v>8</v>
      </c>
      <c r="C35" s="128" t="s">
        <v>27</v>
      </c>
      <c r="D35" s="239">
        <v>3312.86</v>
      </c>
      <c r="E35" s="240">
        <v>317.94</v>
      </c>
      <c r="F35" s="57"/>
      <c r="G35" s="187"/>
      <c r="H35" s="193"/>
      <c r="I35" s="187"/>
      <c r="J35" s="194"/>
    </row>
    <row r="36" spans="2:10">
      <c r="B36" s="140" t="s">
        <v>9</v>
      </c>
      <c r="C36" s="128" t="s">
        <v>28</v>
      </c>
      <c r="D36" s="239">
        <v>0</v>
      </c>
      <c r="E36" s="240">
        <v>0</v>
      </c>
      <c r="F36" s="57"/>
      <c r="G36" s="187"/>
      <c r="H36" s="193"/>
      <c r="I36" s="187"/>
      <c r="J36" s="194"/>
    </row>
    <row r="37" spans="2:10" ht="25.5">
      <c r="B37" s="140" t="s">
        <v>29</v>
      </c>
      <c r="C37" s="128" t="s">
        <v>30</v>
      </c>
      <c r="D37" s="239">
        <v>54235.95</v>
      </c>
      <c r="E37" s="240">
        <v>56802.33</v>
      </c>
      <c r="F37" s="57"/>
      <c r="G37" s="187"/>
      <c r="H37" s="193"/>
      <c r="I37" s="187"/>
      <c r="J37" s="194"/>
    </row>
    <row r="38" spans="2:10">
      <c r="B38" s="140" t="s">
        <v>31</v>
      </c>
      <c r="C38" s="128" t="s">
        <v>32</v>
      </c>
      <c r="D38" s="239">
        <v>0</v>
      </c>
      <c r="E38" s="240">
        <v>0</v>
      </c>
      <c r="F38" s="57"/>
      <c r="G38" s="187"/>
      <c r="H38" s="193"/>
      <c r="I38" s="187"/>
      <c r="J38" s="194"/>
    </row>
    <row r="39" spans="2:10">
      <c r="B39" s="141" t="s">
        <v>33</v>
      </c>
      <c r="C39" s="142" t="s">
        <v>34</v>
      </c>
      <c r="D39" s="241">
        <v>0</v>
      </c>
      <c r="E39" s="242">
        <v>0</v>
      </c>
      <c r="F39" s="57"/>
      <c r="G39" s="187"/>
      <c r="H39"/>
      <c r="I39" s="187"/>
      <c r="J39" s="194"/>
    </row>
    <row r="40" spans="2:10" ht="13.5" thickBot="1">
      <c r="B40" s="181" t="s">
        <v>35</v>
      </c>
      <c r="C40" s="182" t="s">
        <v>36</v>
      </c>
      <c r="D40" s="243">
        <v>232226.49</v>
      </c>
      <c r="E40" s="244">
        <v>201721.67</v>
      </c>
      <c r="G40" s="194"/>
      <c r="H40"/>
    </row>
    <row r="41" spans="2:10" ht="13.5" thickBot="1">
      <c r="B41" s="183" t="s">
        <v>37</v>
      </c>
      <c r="C41" s="184" t="s">
        <v>38</v>
      </c>
      <c r="D41" s="367">
        <v>6902900.75</v>
      </c>
      <c r="E41" s="246">
        <f>SUM(E26,E27,E40)</f>
        <v>7208642.1800000006</v>
      </c>
      <c r="F41" s="59"/>
      <c r="G41"/>
    </row>
    <row r="42" spans="2:10">
      <c r="B42" s="185"/>
      <c r="C42" s="185"/>
      <c r="D42" s="247"/>
      <c r="E42" s="247"/>
      <c r="F42" s="59"/>
      <c r="G42"/>
    </row>
    <row r="43" spans="2:10" ht="13.5">
      <c r="B43" s="429" t="s">
        <v>60</v>
      </c>
      <c r="C43" s="421"/>
      <c r="D43" s="421"/>
      <c r="E43" s="421"/>
      <c r="G43" s="187"/>
    </row>
    <row r="44" spans="2:10" ht="14.1" customHeight="1" thickBot="1">
      <c r="B44" s="430" t="s">
        <v>117</v>
      </c>
      <c r="C44" s="422"/>
      <c r="D44" s="422"/>
      <c r="E44" s="422"/>
      <c r="G44" s="187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144" t="s">
        <v>4</v>
      </c>
      <c r="C47" s="128" t="s">
        <v>40</v>
      </c>
      <c r="D47" s="250">
        <v>448548.20299999998</v>
      </c>
      <c r="E47" s="251">
        <v>440401.54499999998</v>
      </c>
      <c r="G47" s="187"/>
    </row>
    <row r="48" spans="2:10">
      <c r="B48" s="145" t="s">
        <v>6</v>
      </c>
      <c r="C48" s="142" t="s">
        <v>41</v>
      </c>
      <c r="D48" s="250">
        <v>444774.533</v>
      </c>
      <c r="E48" s="252">
        <v>436887.40500000003</v>
      </c>
      <c r="G48" s="187"/>
    </row>
    <row r="49" spans="2:5">
      <c r="B49" s="146" t="s">
        <v>23</v>
      </c>
      <c r="C49" s="147" t="s">
        <v>109</v>
      </c>
      <c r="D49" s="253"/>
      <c r="E49" s="254"/>
    </row>
    <row r="50" spans="2:5">
      <c r="B50" s="144" t="s">
        <v>4</v>
      </c>
      <c r="C50" s="128" t="s">
        <v>40</v>
      </c>
      <c r="D50" s="250">
        <v>15</v>
      </c>
      <c r="E50" s="255">
        <v>16.04</v>
      </c>
    </row>
    <row r="51" spans="2:5">
      <c r="B51" s="144" t="s">
        <v>6</v>
      </c>
      <c r="C51" s="128" t="s">
        <v>110</v>
      </c>
      <c r="D51" s="250">
        <v>15</v>
      </c>
      <c r="E51" s="255">
        <v>16.04</v>
      </c>
    </row>
    <row r="52" spans="2:5">
      <c r="B52" s="144" t="s">
        <v>8</v>
      </c>
      <c r="C52" s="128" t="s">
        <v>111</v>
      </c>
      <c r="D52" s="250">
        <v>15.530000000000001</v>
      </c>
      <c r="E52" s="255">
        <v>16.510000000000002</v>
      </c>
    </row>
    <row r="53" spans="2:5" ht="13.5" thickBot="1">
      <c r="B53" s="148" t="s">
        <v>9</v>
      </c>
      <c r="C53" s="149" t="s">
        <v>41</v>
      </c>
      <c r="D53" s="256">
        <v>15.52</v>
      </c>
      <c r="E53" s="257">
        <v>16.5</v>
      </c>
    </row>
    <row r="54" spans="2:5">
      <c r="B54" s="150"/>
      <c r="C54" s="151"/>
      <c r="D54" s="258"/>
      <c r="E54" s="258"/>
    </row>
    <row r="55" spans="2:5" ht="13.5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23.25" thickBot="1">
      <c r="B57" s="436" t="s">
        <v>42</v>
      </c>
      <c r="C57" s="437"/>
      <c r="D57" s="290" t="s">
        <v>118</v>
      </c>
      <c r="E57" s="291" t="s">
        <v>113</v>
      </c>
    </row>
    <row r="58" spans="2:5">
      <c r="B58" s="152" t="s">
        <v>18</v>
      </c>
      <c r="C58" s="153" t="s">
        <v>43</v>
      </c>
      <c r="D58" s="261">
        <f>D64</f>
        <v>7208642.1799999997</v>
      </c>
      <c r="E58" s="262">
        <f>D58/E21</f>
        <v>1</v>
      </c>
    </row>
    <row r="59" spans="2:5" ht="25.5">
      <c r="B59" s="349" t="s">
        <v>4</v>
      </c>
      <c r="C59" s="155" t="s">
        <v>44</v>
      </c>
      <c r="D59" s="263">
        <v>0</v>
      </c>
      <c r="E59" s="264">
        <v>0</v>
      </c>
    </row>
    <row r="60" spans="2:5" ht="25.5">
      <c r="B60" s="350" t="s">
        <v>6</v>
      </c>
      <c r="C60" s="157" t="s">
        <v>45</v>
      </c>
      <c r="D60" s="265">
        <v>0</v>
      </c>
      <c r="E60" s="266">
        <v>0</v>
      </c>
    </row>
    <row r="61" spans="2:5">
      <c r="B61" s="350" t="s">
        <v>8</v>
      </c>
      <c r="C61" s="157" t="s">
        <v>46</v>
      </c>
      <c r="D61" s="265">
        <v>0</v>
      </c>
      <c r="E61" s="266">
        <v>0</v>
      </c>
    </row>
    <row r="62" spans="2:5">
      <c r="B62" s="350" t="s">
        <v>9</v>
      </c>
      <c r="C62" s="157" t="s">
        <v>47</v>
      </c>
      <c r="D62" s="265">
        <v>0</v>
      </c>
      <c r="E62" s="266">
        <v>0</v>
      </c>
    </row>
    <row r="63" spans="2:5">
      <c r="B63" s="350" t="s">
        <v>29</v>
      </c>
      <c r="C63" s="157" t="s">
        <v>48</v>
      </c>
      <c r="D63" s="265">
        <v>0</v>
      </c>
      <c r="E63" s="266">
        <v>0</v>
      </c>
    </row>
    <row r="64" spans="2:5">
      <c r="B64" s="349" t="s">
        <v>31</v>
      </c>
      <c r="C64" s="155" t="s">
        <v>49</v>
      </c>
      <c r="D64" s="263">
        <f>E21</f>
        <v>7208642.1799999997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v>0</v>
      </c>
      <c r="E73" s="275">
        <v>0</v>
      </c>
    </row>
    <row r="74" spans="2:5">
      <c r="B74" s="352" t="s">
        <v>64</v>
      </c>
      <c r="C74" s="134" t="s">
        <v>66</v>
      </c>
      <c r="D74" s="270">
        <f>D58</f>
        <v>7208642.1799999997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f>D74</f>
        <v>7208642.1799999997</v>
      </c>
      <c r="E75" s="266">
        <f>E74</f>
        <v>1</v>
      </c>
    </row>
    <row r="76" spans="2:5">
      <c r="B76" s="350" t="s">
        <v>6</v>
      </c>
      <c r="C76" s="157" t="s">
        <v>115</v>
      </c>
      <c r="D76" s="265">
        <v>0</v>
      </c>
      <c r="E76" s="266">
        <v>0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&amp;C&amp;"Calibri"&amp;10&amp;K000000Confidential&amp;1#</oddHeader>
  </headerFooter>
  <customProperties>
    <customPr name="_pios_id" r:id="rId2"/>
  </customPropertie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 codeName="Arkusz115"/>
  <dimension ref="A1:L81"/>
  <sheetViews>
    <sheetView zoomScale="86" zoomScaleNormal="86" workbookViewId="0">
      <selection activeCell="H39" sqref="H39"/>
    </sheetView>
  </sheetViews>
  <sheetFormatPr defaultRowHeight="12.75"/>
  <cols>
    <col min="1" max="1" width="9.140625" style="18"/>
    <col min="2" max="2" width="4.42578125" bestFit="1" customWidth="1"/>
    <col min="3" max="3" width="77.7109375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9.140625" style="186" bestFit="1" customWidth="1"/>
    <col min="11" max="11" width="7.425781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</row>
    <row r="4" spans="2:12" ht="15">
      <c r="B4" s="216"/>
      <c r="C4" s="216"/>
      <c r="D4" s="216"/>
      <c r="E4" s="216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157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344" t="s">
        <v>3</v>
      </c>
      <c r="C11" s="331" t="s">
        <v>105</v>
      </c>
      <c r="D11" s="280">
        <v>377576.71</v>
      </c>
      <c r="E11" s="221">
        <f>SUM(E12:E16)</f>
        <v>364671.53</v>
      </c>
    </row>
    <row r="12" spans="2:12">
      <c r="B12" s="345" t="s">
        <v>4</v>
      </c>
      <c r="C12" s="128" t="s">
        <v>5</v>
      </c>
      <c r="D12" s="281">
        <v>377576.71</v>
      </c>
      <c r="E12" s="282">
        <v>364671.53</v>
      </c>
    </row>
    <row r="13" spans="2:12">
      <c r="B13" s="345" t="s">
        <v>6</v>
      </c>
      <c r="C13" s="332" t="s">
        <v>7</v>
      </c>
      <c r="D13" s="281">
        <v>0</v>
      </c>
      <c r="E13" s="333">
        <v>0</v>
      </c>
    </row>
    <row r="14" spans="2:12">
      <c r="B14" s="345" t="s">
        <v>8</v>
      </c>
      <c r="C14" s="332" t="s">
        <v>10</v>
      </c>
      <c r="D14" s="281">
        <v>0</v>
      </c>
      <c r="E14" s="333">
        <v>0</v>
      </c>
      <c r="G14" s="188"/>
    </row>
    <row r="15" spans="2:12">
      <c r="B15" s="345" t="s">
        <v>102</v>
      </c>
      <c r="C15" s="332" t="s">
        <v>11</v>
      </c>
      <c r="D15" s="281">
        <v>0</v>
      </c>
      <c r="E15" s="333">
        <v>0</v>
      </c>
    </row>
    <row r="16" spans="2:12">
      <c r="B16" s="346" t="s">
        <v>103</v>
      </c>
      <c r="C16" s="334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45" t="s">
        <v>4</v>
      </c>
      <c r="C18" s="128" t="s">
        <v>11</v>
      </c>
      <c r="D18" s="283">
        <v>0</v>
      </c>
      <c r="E18" s="333">
        <v>0</v>
      </c>
    </row>
    <row r="19" spans="2:11">
      <c r="B19" s="345" t="s">
        <v>6</v>
      </c>
      <c r="C19" s="332" t="s">
        <v>104</v>
      </c>
      <c r="D19" s="281">
        <v>0</v>
      </c>
      <c r="E19" s="333">
        <v>0</v>
      </c>
    </row>
    <row r="20" spans="2:11" ht="13.5" thickBot="1">
      <c r="B20" s="347" t="s">
        <v>8</v>
      </c>
      <c r="C20" s="336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377576.71</v>
      </c>
      <c r="E21" s="246">
        <f>E11-E17</f>
        <v>364671.53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>
      <c r="B23" s="429" t="s">
        <v>100</v>
      </c>
      <c r="C23" s="419"/>
      <c r="D23" s="419"/>
      <c r="E23" s="419"/>
      <c r="G23" s="187"/>
    </row>
    <row r="24" spans="2:11" ht="14.25" thickBot="1">
      <c r="B24" s="430" t="s">
        <v>101</v>
      </c>
      <c r="C24" s="420"/>
      <c r="D24" s="420"/>
      <c r="E24" s="420"/>
    </row>
    <row r="25" spans="2:11" ht="13.5" thickBot="1">
      <c r="B25" s="168"/>
      <c r="C25" s="178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179" t="s">
        <v>15</v>
      </c>
      <c r="C26" s="180" t="s">
        <v>16</v>
      </c>
      <c r="D26" s="366">
        <v>386309.04</v>
      </c>
      <c r="E26" s="235">
        <v>361385.36</v>
      </c>
      <c r="G26" s="194"/>
    </row>
    <row r="27" spans="2:11">
      <c r="B27" s="131" t="s">
        <v>17</v>
      </c>
      <c r="C27" s="132" t="s">
        <v>107</v>
      </c>
      <c r="D27" s="236">
        <v>-27997.15</v>
      </c>
      <c r="E27" s="237">
        <v>-5170.17</v>
      </c>
      <c r="F27" s="57"/>
      <c r="G27" s="194"/>
      <c r="H27" s="193"/>
      <c r="I27" s="187"/>
      <c r="J27" s="194"/>
    </row>
    <row r="28" spans="2:11">
      <c r="B28" s="131" t="s">
        <v>18</v>
      </c>
      <c r="C28" s="132" t="s">
        <v>19</v>
      </c>
      <c r="D28" s="236">
        <v>0</v>
      </c>
      <c r="E28" s="238">
        <v>0</v>
      </c>
      <c r="F28" s="57"/>
      <c r="G28" s="187"/>
      <c r="H28" s="193"/>
      <c r="I28" s="187"/>
      <c r="J28" s="194"/>
    </row>
    <row r="29" spans="2:11">
      <c r="B29" s="140" t="s">
        <v>4</v>
      </c>
      <c r="C29" s="128" t="s">
        <v>20</v>
      </c>
      <c r="D29" s="239">
        <v>0</v>
      </c>
      <c r="E29" s="240">
        <v>0</v>
      </c>
      <c r="F29" s="57"/>
      <c r="G29" s="187"/>
      <c r="H29" s="193"/>
      <c r="I29" s="187"/>
      <c r="J29" s="194"/>
    </row>
    <row r="30" spans="2:11">
      <c r="B30" s="140" t="s">
        <v>6</v>
      </c>
      <c r="C30" s="128" t="s">
        <v>21</v>
      </c>
      <c r="D30" s="239">
        <v>0</v>
      </c>
      <c r="E30" s="240">
        <v>0</v>
      </c>
      <c r="F30" s="57"/>
      <c r="G30" s="187"/>
      <c r="H30" s="193"/>
      <c r="I30" s="187"/>
      <c r="J30" s="194"/>
    </row>
    <row r="31" spans="2:11">
      <c r="B31" s="140" t="s">
        <v>8</v>
      </c>
      <c r="C31" s="128" t="s">
        <v>22</v>
      </c>
      <c r="D31" s="239">
        <v>0</v>
      </c>
      <c r="E31" s="240">
        <v>0</v>
      </c>
      <c r="F31" s="57"/>
      <c r="G31" s="187"/>
      <c r="H31" s="193"/>
      <c r="I31" s="187"/>
      <c r="J31" s="194"/>
    </row>
    <row r="32" spans="2:11">
      <c r="B32" s="133" t="s">
        <v>23</v>
      </c>
      <c r="C32" s="134" t="s">
        <v>24</v>
      </c>
      <c r="D32" s="236">
        <v>27997.15</v>
      </c>
      <c r="E32" s="238">
        <v>5170.17</v>
      </c>
      <c r="F32" s="57"/>
      <c r="G32" s="194"/>
      <c r="H32" s="193"/>
      <c r="I32" s="187"/>
      <c r="J32" s="194"/>
    </row>
    <row r="33" spans="2:10">
      <c r="B33" s="140" t="s">
        <v>4</v>
      </c>
      <c r="C33" s="128" t="s">
        <v>25</v>
      </c>
      <c r="D33" s="239">
        <v>8432.67</v>
      </c>
      <c r="E33" s="240">
        <v>895.44</v>
      </c>
      <c r="F33" s="57"/>
      <c r="G33" s="187"/>
      <c r="H33" s="193"/>
      <c r="I33" s="187"/>
      <c r="J33" s="194"/>
    </row>
    <row r="34" spans="2:10">
      <c r="B34" s="140" t="s">
        <v>6</v>
      </c>
      <c r="C34" s="128" t="s">
        <v>26</v>
      </c>
      <c r="D34" s="239">
        <v>15087.89</v>
      </c>
      <c r="E34" s="240">
        <v>0</v>
      </c>
      <c r="F34" s="57"/>
      <c r="G34" s="187"/>
      <c r="H34" s="193"/>
      <c r="I34" s="187"/>
      <c r="J34" s="194"/>
    </row>
    <row r="35" spans="2:10">
      <c r="B35" s="140" t="s">
        <v>8</v>
      </c>
      <c r="C35" s="128" t="s">
        <v>27</v>
      </c>
      <c r="D35" s="239">
        <v>1554.07</v>
      </c>
      <c r="E35" s="240">
        <v>1499.87</v>
      </c>
      <c r="F35" s="57"/>
      <c r="G35" s="187"/>
      <c r="H35" s="193"/>
      <c r="I35" s="187"/>
      <c r="J35" s="194"/>
    </row>
    <row r="36" spans="2:10">
      <c r="B36" s="140" t="s">
        <v>9</v>
      </c>
      <c r="C36" s="128" t="s">
        <v>28</v>
      </c>
      <c r="D36" s="239">
        <v>0</v>
      </c>
      <c r="E36" s="240">
        <v>0</v>
      </c>
      <c r="F36" s="57"/>
      <c r="G36" s="187"/>
      <c r="H36" s="193"/>
      <c r="I36" s="187"/>
      <c r="J36" s="194"/>
    </row>
    <row r="37" spans="2:10" ht="25.5">
      <c r="B37" s="140" t="s">
        <v>29</v>
      </c>
      <c r="C37" s="128" t="s">
        <v>30</v>
      </c>
      <c r="D37" s="239">
        <v>2922.52</v>
      </c>
      <c r="E37" s="240">
        <v>2774.85</v>
      </c>
      <c r="F37" s="57"/>
      <c r="G37" s="187"/>
      <c r="H37" s="193"/>
      <c r="I37" s="187"/>
      <c r="J37" s="194"/>
    </row>
    <row r="38" spans="2:10">
      <c r="B38" s="140" t="s">
        <v>31</v>
      </c>
      <c r="C38" s="128" t="s">
        <v>32</v>
      </c>
      <c r="D38" s="239">
        <v>0</v>
      </c>
      <c r="E38" s="240">
        <v>0</v>
      </c>
      <c r="F38" s="57"/>
      <c r="G38" s="187"/>
      <c r="H38" s="193"/>
      <c r="I38" s="187"/>
      <c r="J38" s="194"/>
    </row>
    <row r="39" spans="2:10">
      <c r="B39" s="141" t="s">
        <v>33</v>
      </c>
      <c r="C39" s="142" t="s">
        <v>34</v>
      </c>
      <c r="D39" s="241">
        <v>0</v>
      </c>
      <c r="E39" s="242">
        <v>0.01</v>
      </c>
      <c r="F39" s="57"/>
      <c r="G39" s="187"/>
      <c r="H39" s="193"/>
      <c r="I39" s="187"/>
      <c r="J39" s="194"/>
    </row>
    <row r="40" spans="2:10" ht="13.5" thickBot="1">
      <c r="B40" s="181" t="s">
        <v>35</v>
      </c>
      <c r="C40" s="182" t="s">
        <v>36</v>
      </c>
      <c r="D40" s="243">
        <v>19264.82</v>
      </c>
      <c r="E40" s="244">
        <v>8456.34</v>
      </c>
      <c r="G40" s="194"/>
      <c r="H40" s="189"/>
    </row>
    <row r="41" spans="2:10" ht="13.5" thickBot="1">
      <c r="B41" s="183" t="s">
        <v>37</v>
      </c>
      <c r="C41" s="184" t="s">
        <v>38</v>
      </c>
      <c r="D41" s="367">
        <v>377576.70999999996</v>
      </c>
      <c r="E41" s="246">
        <f>SUM(E26,E27,E40)</f>
        <v>364671.53</v>
      </c>
      <c r="F41" s="59"/>
      <c r="G41" s="194"/>
    </row>
    <row r="42" spans="2:10">
      <c r="B42" s="185"/>
      <c r="C42" s="185"/>
      <c r="D42" s="247"/>
      <c r="E42" s="247"/>
      <c r="F42" s="59"/>
      <c r="G42" s="188"/>
    </row>
    <row r="43" spans="2:10" ht="13.5">
      <c r="B43" s="429" t="s">
        <v>60</v>
      </c>
      <c r="C43" s="421"/>
      <c r="D43" s="421"/>
      <c r="E43" s="421"/>
      <c r="G43" s="187"/>
    </row>
    <row r="44" spans="2:10" ht="14.25" thickBot="1">
      <c r="B44" s="430" t="s">
        <v>117</v>
      </c>
      <c r="C44" s="422"/>
      <c r="D44" s="422"/>
      <c r="E44" s="422"/>
      <c r="G44" s="187"/>
      <c r="H44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  <c r="H45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144" t="s">
        <v>4</v>
      </c>
      <c r="C47" s="128" t="s">
        <v>40</v>
      </c>
      <c r="D47" s="250">
        <v>25719.643</v>
      </c>
      <c r="E47" s="251">
        <v>21902.143</v>
      </c>
      <c r="G47" s="187"/>
    </row>
    <row r="48" spans="2:10">
      <c r="B48" s="145" t="s">
        <v>6</v>
      </c>
      <c r="C48" s="142" t="s">
        <v>41</v>
      </c>
      <c r="D48" s="250">
        <v>23882.145</v>
      </c>
      <c r="E48" s="252">
        <v>21590.973000000002</v>
      </c>
      <c r="G48" s="187"/>
    </row>
    <row r="49" spans="2:7">
      <c r="B49" s="146" t="s">
        <v>23</v>
      </c>
      <c r="C49" s="147" t="s">
        <v>109</v>
      </c>
      <c r="D49" s="253"/>
      <c r="E49" s="254"/>
    </row>
    <row r="50" spans="2:7">
      <c r="B50" s="144" t="s">
        <v>4</v>
      </c>
      <c r="C50" s="128" t="s">
        <v>40</v>
      </c>
      <c r="D50" s="250">
        <v>15.02</v>
      </c>
      <c r="E50" s="255">
        <v>16.5</v>
      </c>
    </row>
    <row r="51" spans="2:7">
      <c r="B51" s="144" t="s">
        <v>6</v>
      </c>
      <c r="C51" s="128" t="s">
        <v>110</v>
      </c>
      <c r="D51" s="250">
        <v>14.950000000000001</v>
      </c>
      <c r="E51" s="255">
        <v>16.149999999999999</v>
      </c>
    </row>
    <row r="52" spans="2:7">
      <c r="B52" s="144" t="s">
        <v>8</v>
      </c>
      <c r="C52" s="128" t="s">
        <v>111</v>
      </c>
      <c r="D52" s="250">
        <v>15.84</v>
      </c>
      <c r="E52" s="255">
        <v>16.899999999999999</v>
      </c>
    </row>
    <row r="53" spans="2:7" ht="13.5" thickBot="1">
      <c r="B53" s="148" t="s">
        <v>9</v>
      </c>
      <c r="C53" s="149" t="s">
        <v>41</v>
      </c>
      <c r="D53" s="256">
        <v>15.81</v>
      </c>
      <c r="E53" s="257">
        <v>16.89</v>
      </c>
    </row>
    <row r="54" spans="2:7">
      <c r="B54" s="150"/>
      <c r="C54" s="151"/>
      <c r="D54" s="258"/>
      <c r="E54" s="258"/>
      <c r="G54"/>
    </row>
    <row r="55" spans="2:7" ht="13.5">
      <c r="B55" s="429" t="s">
        <v>62</v>
      </c>
      <c r="C55" s="409"/>
      <c r="D55" s="409"/>
      <c r="E55" s="409"/>
      <c r="G55"/>
    </row>
    <row r="56" spans="2:7" ht="14.25" thickBot="1">
      <c r="B56" s="430" t="s">
        <v>112</v>
      </c>
      <c r="C56" s="411"/>
      <c r="D56" s="411"/>
      <c r="E56" s="411"/>
    </row>
    <row r="57" spans="2:7" ht="23.25" thickBot="1">
      <c r="B57" s="436" t="s">
        <v>42</v>
      </c>
      <c r="C57" s="437"/>
      <c r="D57" s="290" t="s">
        <v>118</v>
      </c>
      <c r="E57" s="291" t="s">
        <v>113</v>
      </c>
    </row>
    <row r="58" spans="2:7">
      <c r="B58" s="152" t="s">
        <v>18</v>
      </c>
      <c r="C58" s="153" t="s">
        <v>43</v>
      </c>
      <c r="D58" s="261">
        <f>D64</f>
        <v>364671.53</v>
      </c>
      <c r="E58" s="262">
        <f>D58/E21</f>
        <v>1</v>
      </c>
    </row>
    <row r="59" spans="2:7" ht="25.5">
      <c r="B59" s="349" t="s">
        <v>4</v>
      </c>
      <c r="C59" s="155" t="s">
        <v>44</v>
      </c>
      <c r="D59" s="263">
        <v>0</v>
      </c>
      <c r="E59" s="264">
        <v>0</v>
      </c>
    </row>
    <row r="60" spans="2:7" ht="25.5">
      <c r="B60" s="350" t="s">
        <v>6</v>
      </c>
      <c r="C60" s="157" t="s">
        <v>45</v>
      </c>
      <c r="D60" s="265">
        <v>0</v>
      </c>
      <c r="E60" s="266">
        <v>0</v>
      </c>
    </row>
    <row r="61" spans="2:7">
      <c r="B61" s="350" t="s">
        <v>8</v>
      </c>
      <c r="C61" s="157" t="s">
        <v>46</v>
      </c>
      <c r="D61" s="265">
        <v>0</v>
      </c>
      <c r="E61" s="266">
        <v>0</v>
      </c>
    </row>
    <row r="62" spans="2:7">
      <c r="B62" s="350" t="s">
        <v>9</v>
      </c>
      <c r="C62" s="157" t="s">
        <v>47</v>
      </c>
      <c r="D62" s="265">
        <v>0</v>
      </c>
      <c r="E62" s="266">
        <v>0</v>
      </c>
    </row>
    <row r="63" spans="2:7">
      <c r="B63" s="350" t="s">
        <v>29</v>
      </c>
      <c r="C63" s="157" t="s">
        <v>48</v>
      </c>
      <c r="D63" s="265">
        <v>0</v>
      </c>
      <c r="E63" s="266">
        <v>0</v>
      </c>
    </row>
    <row r="64" spans="2:7">
      <c r="B64" s="349" t="s">
        <v>31</v>
      </c>
      <c r="C64" s="155" t="s">
        <v>49</v>
      </c>
      <c r="D64" s="263">
        <f>E21</f>
        <v>364671.53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v>0</v>
      </c>
      <c r="E73" s="275">
        <v>0</v>
      </c>
    </row>
    <row r="74" spans="2:5">
      <c r="B74" s="352" t="s">
        <v>64</v>
      </c>
      <c r="C74" s="134" t="s">
        <v>66</v>
      </c>
      <c r="D74" s="270">
        <f>D58</f>
        <v>364671.53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f>D74</f>
        <v>364671.53</v>
      </c>
      <c r="E75" s="266">
        <f>E74</f>
        <v>1</v>
      </c>
    </row>
    <row r="76" spans="2:5">
      <c r="B76" s="350" t="s">
        <v>6</v>
      </c>
      <c r="C76" s="157" t="s">
        <v>115</v>
      </c>
      <c r="D76" s="265">
        <v>0</v>
      </c>
      <c r="E76" s="266">
        <v>0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&amp;C&amp;"Calibri"&amp;10&amp;K000000Confidential&amp;1#</oddHeader>
  </headerFooter>
  <customProperties>
    <customPr name="_pios_id" r:id="rId2"/>
  </customPropertie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 codeName="Arkusz111">
    <pageSetUpPr fitToPage="1"/>
  </sheetPr>
  <dimension ref="A1:L81"/>
  <sheetViews>
    <sheetView zoomScale="86" zoomScaleNormal="86" workbookViewId="0">
      <selection activeCell="E26" sqref="E26"/>
    </sheetView>
  </sheetViews>
  <sheetFormatPr defaultRowHeight="12.75"/>
  <cols>
    <col min="1" max="1" width="9.140625" style="18"/>
    <col min="2" max="2" width="4.5703125" bestFit="1" customWidth="1"/>
    <col min="3" max="3" width="77.7109375" customWidth="1"/>
    <col min="4" max="4" width="17.7109375" style="96" bestFit="1" customWidth="1"/>
    <col min="5" max="5" width="16.425781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8.5703125" style="186" bestFit="1" customWidth="1"/>
    <col min="11" max="11" width="7.1406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</row>
    <row r="4" spans="2:12" ht="15">
      <c r="B4" s="216"/>
      <c r="C4" s="216"/>
      <c r="D4" s="216"/>
      <c r="E4" s="216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156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344" t="s">
        <v>3</v>
      </c>
      <c r="C11" s="331" t="s">
        <v>105</v>
      </c>
      <c r="D11" s="280">
        <v>29615.47</v>
      </c>
      <c r="E11" s="221">
        <f>SUM(E12:E16)</f>
        <v>23349.31</v>
      </c>
    </row>
    <row r="12" spans="2:12">
      <c r="B12" s="345" t="s">
        <v>4</v>
      </c>
      <c r="C12" s="128" t="s">
        <v>5</v>
      </c>
      <c r="D12" s="281">
        <v>29615.47</v>
      </c>
      <c r="E12" s="282">
        <v>23349.31</v>
      </c>
    </row>
    <row r="13" spans="2:12">
      <c r="B13" s="345" t="s">
        <v>6</v>
      </c>
      <c r="C13" s="332" t="s">
        <v>7</v>
      </c>
      <c r="D13" s="281">
        <v>0</v>
      </c>
      <c r="E13" s="333">
        <v>0</v>
      </c>
    </row>
    <row r="14" spans="2:12">
      <c r="B14" s="345" t="s">
        <v>8</v>
      </c>
      <c r="C14" s="332" t="s">
        <v>10</v>
      </c>
      <c r="D14" s="281">
        <v>0</v>
      </c>
      <c r="E14" s="333">
        <v>0</v>
      </c>
      <c r="G14" s="188"/>
    </row>
    <row r="15" spans="2:12">
      <c r="B15" s="345" t="s">
        <v>102</v>
      </c>
      <c r="C15" s="332" t="s">
        <v>11</v>
      </c>
      <c r="D15" s="281">
        <v>0</v>
      </c>
      <c r="E15" s="333">
        <v>0</v>
      </c>
    </row>
    <row r="16" spans="2:12">
      <c r="B16" s="346" t="s">
        <v>103</v>
      </c>
      <c r="C16" s="334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45" t="s">
        <v>4</v>
      </c>
      <c r="C18" s="128" t="s">
        <v>11</v>
      </c>
      <c r="D18" s="283">
        <v>0</v>
      </c>
      <c r="E18" s="333">
        <v>0</v>
      </c>
    </row>
    <row r="19" spans="2:11">
      <c r="B19" s="345" t="s">
        <v>6</v>
      </c>
      <c r="C19" s="332" t="s">
        <v>104</v>
      </c>
      <c r="D19" s="281">
        <v>0</v>
      </c>
      <c r="E19" s="333">
        <v>0</v>
      </c>
    </row>
    <row r="20" spans="2:11" ht="13.5" thickBot="1">
      <c r="B20" s="347" t="s">
        <v>8</v>
      </c>
      <c r="C20" s="336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29615.47</v>
      </c>
      <c r="E21" s="246">
        <f>E11-E17</f>
        <v>23349.31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>
      <c r="B23" s="429" t="s">
        <v>100</v>
      </c>
      <c r="C23" s="419"/>
      <c r="D23" s="419"/>
      <c r="E23" s="419"/>
      <c r="G23" s="187"/>
    </row>
    <row r="24" spans="2:11" ht="14.25" thickBot="1">
      <c r="B24" s="430" t="s">
        <v>101</v>
      </c>
      <c r="C24" s="420"/>
      <c r="D24" s="420"/>
      <c r="E24" s="420"/>
    </row>
    <row r="25" spans="2:11" ht="13.5" thickBot="1">
      <c r="B25" s="168"/>
      <c r="C25" s="178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179" t="s">
        <v>15</v>
      </c>
      <c r="C26" s="180" t="s">
        <v>16</v>
      </c>
      <c r="D26" s="366">
        <v>30549.17</v>
      </c>
      <c r="E26" s="235">
        <v>31639.88</v>
      </c>
      <c r="G26" s="194"/>
    </row>
    <row r="27" spans="2:11">
      <c r="B27" s="131" t="s">
        <v>17</v>
      </c>
      <c r="C27" s="132" t="s">
        <v>107</v>
      </c>
      <c r="D27" s="236">
        <v>-2244.5099999999998</v>
      </c>
      <c r="E27" s="237">
        <v>-8829.59</v>
      </c>
      <c r="F27" s="57"/>
      <c r="G27" s="194"/>
      <c r="H27" s="193"/>
      <c r="I27" s="187"/>
      <c r="J27" s="194"/>
    </row>
    <row r="28" spans="2:11">
      <c r="B28" s="131" t="s">
        <v>18</v>
      </c>
      <c r="C28" s="132" t="s">
        <v>19</v>
      </c>
      <c r="D28" s="236">
        <v>2954.4900000000002</v>
      </c>
      <c r="E28" s="238">
        <v>2814.41</v>
      </c>
      <c r="F28" s="57"/>
      <c r="G28" s="187"/>
      <c r="H28" s="193"/>
      <c r="I28" s="187"/>
      <c r="J28" s="194"/>
    </row>
    <row r="29" spans="2:11">
      <c r="B29" s="140" t="s">
        <v>4</v>
      </c>
      <c r="C29" s="128" t="s">
        <v>20</v>
      </c>
      <c r="D29" s="239">
        <v>2954.42</v>
      </c>
      <c r="E29" s="240">
        <v>2814.41</v>
      </c>
      <c r="F29" s="57"/>
      <c r="G29" s="187"/>
      <c r="H29" s="193"/>
      <c r="I29" s="187"/>
      <c r="J29" s="194"/>
    </row>
    <row r="30" spans="2:11">
      <c r="B30" s="140" t="s">
        <v>6</v>
      </c>
      <c r="C30" s="128" t="s">
        <v>21</v>
      </c>
      <c r="D30" s="239">
        <v>0</v>
      </c>
      <c r="E30" s="240">
        <v>0</v>
      </c>
      <c r="F30" s="57"/>
      <c r="G30" s="187"/>
      <c r="H30" s="193"/>
      <c r="I30" s="187"/>
      <c r="J30" s="194"/>
    </row>
    <row r="31" spans="2:11">
      <c r="B31" s="140" t="s">
        <v>8</v>
      </c>
      <c r="C31" s="128" t="s">
        <v>22</v>
      </c>
      <c r="D31" s="239">
        <v>7.0000000000000007E-2</v>
      </c>
      <c r="E31" s="240">
        <v>0</v>
      </c>
      <c r="F31" s="57"/>
      <c r="G31" s="187"/>
      <c r="H31" s="193"/>
      <c r="I31" s="187"/>
      <c r="J31" s="194"/>
    </row>
    <row r="32" spans="2:11">
      <c r="B32" s="133" t="s">
        <v>23</v>
      </c>
      <c r="C32" s="134" t="s">
        <v>24</v>
      </c>
      <c r="D32" s="236">
        <v>5199</v>
      </c>
      <c r="E32" s="238">
        <v>11644</v>
      </c>
      <c r="F32" s="57"/>
      <c r="G32" s="194"/>
      <c r="H32" s="193"/>
      <c r="I32" s="187"/>
      <c r="J32" s="194"/>
    </row>
    <row r="33" spans="2:10">
      <c r="B33" s="140" t="s">
        <v>4</v>
      </c>
      <c r="C33" s="128" t="s">
        <v>25</v>
      </c>
      <c r="D33" s="239">
        <v>0</v>
      </c>
      <c r="E33" s="240">
        <v>11323.22</v>
      </c>
      <c r="F33" s="57"/>
      <c r="G33" s="187"/>
      <c r="H33" s="193"/>
      <c r="I33" s="187"/>
      <c r="J33" s="194"/>
    </row>
    <row r="34" spans="2:10">
      <c r="B34" s="140" t="s">
        <v>6</v>
      </c>
      <c r="C34" s="128" t="s">
        <v>26</v>
      </c>
      <c r="D34" s="239">
        <v>0</v>
      </c>
      <c r="E34" s="240">
        <v>0</v>
      </c>
      <c r="F34" s="57"/>
      <c r="G34" s="187"/>
      <c r="H34" s="193"/>
      <c r="I34" s="187"/>
      <c r="J34" s="194"/>
    </row>
    <row r="35" spans="2:10">
      <c r="B35" s="140" t="s">
        <v>8</v>
      </c>
      <c r="C35" s="128" t="s">
        <v>27</v>
      </c>
      <c r="D35" s="239">
        <v>211.11</v>
      </c>
      <c r="E35" s="240">
        <v>200.47</v>
      </c>
      <c r="F35" s="57"/>
      <c r="G35" s="187"/>
      <c r="H35" s="193"/>
      <c r="I35" s="187"/>
      <c r="J35" s="194"/>
    </row>
    <row r="36" spans="2:10">
      <c r="B36" s="140" t="s">
        <v>9</v>
      </c>
      <c r="C36" s="128" t="s">
        <v>28</v>
      </c>
      <c r="D36" s="239">
        <v>0</v>
      </c>
      <c r="E36" s="240">
        <v>0</v>
      </c>
      <c r="F36" s="57"/>
      <c r="G36" s="187"/>
      <c r="H36" s="193"/>
      <c r="I36" s="187"/>
      <c r="J36" s="194"/>
    </row>
    <row r="37" spans="2:10" ht="25.5">
      <c r="B37" s="140" t="s">
        <v>29</v>
      </c>
      <c r="C37" s="128" t="s">
        <v>30</v>
      </c>
      <c r="D37" s="239">
        <v>95.41</v>
      </c>
      <c r="E37" s="240">
        <v>120.24</v>
      </c>
      <c r="F37" s="57"/>
      <c r="G37" s="187"/>
      <c r="H37" s="193"/>
      <c r="I37" s="187"/>
      <c r="J37" s="194"/>
    </row>
    <row r="38" spans="2:10">
      <c r="B38" s="140" t="s">
        <v>31</v>
      </c>
      <c r="C38" s="128" t="s">
        <v>32</v>
      </c>
      <c r="D38" s="239">
        <v>0</v>
      </c>
      <c r="E38" s="240">
        <v>0</v>
      </c>
      <c r="F38" s="57"/>
      <c r="G38" s="187"/>
      <c r="H38" s="193"/>
      <c r="I38" s="187"/>
      <c r="J38" s="194"/>
    </row>
    <row r="39" spans="2:10">
      <c r="B39" s="141" t="s">
        <v>33</v>
      </c>
      <c r="C39" s="142" t="s">
        <v>34</v>
      </c>
      <c r="D39" s="241">
        <v>4892.4799999999996</v>
      </c>
      <c r="E39" s="242">
        <v>7.0000000000000007E-2</v>
      </c>
      <c r="F39" s="57"/>
      <c r="G39" s="187"/>
      <c r="H39" s="193"/>
      <c r="I39" s="187"/>
      <c r="J39" s="194"/>
    </row>
    <row r="40" spans="2:10" ht="13.5" thickBot="1">
      <c r="B40" s="181" t="s">
        <v>35</v>
      </c>
      <c r="C40" s="182" t="s">
        <v>36</v>
      </c>
      <c r="D40" s="243">
        <v>1310.81</v>
      </c>
      <c r="E40" s="244">
        <v>539.02</v>
      </c>
      <c r="G40" s="194"/>
      <c r="H40" s="189"/>
    </row>
    <row r="41" spans="2:10" ht="13.5" thickBot="1">
      <c r="B41" s="183" t="s">
        <v>37</v>
      </c>
      <c r="C41" s="184" t="s">
        <v>38</v>
      </c>
      <c r="D41" s="367">
        <v>29615.47</v>
      </c>
      <c r="E41" s="246">
        <f>SUM(E26,E27,E40)</f>
        <v>23349.31</v>
      </c>
      <c r="F41" s="59"/>
      <c r="G41"/>
    </row>
    <row r="42" spans="2:10">
      <c r="B42" s="185"/>
      <c r="C42" s="185"/>
      <c r="D42" s="247"/>
      <c r="E42" s="247"/>
      <c r="F42" s="59"/>
      <c r="G42"/>
    </row>
    <row r="43" spans="2:10" ht="13.5">
      <c r="B43" s="429" t="s">
        <v>60</v>
      </c>
      <c r="C43" s="421"/>
      <c r="D43" s="421"/>
      <c r="E43" s="421"/>
      <c r="G43" s="187"/>
    </row>
    <row r="44" spans="2:10" ht="14.25" thickBot="1">
      <c r="B44" s="430" t="s">
        <v>117</v>
      </c>
      <c r="C44" s="422"/>
      <c r="D44" s="422"/>
      <c r="E44" s="422"/>
      <c r="G44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144" t="s">
        <v>4</v>
      </c>
      <c r="C47" s="128" t="s">
        <v>40</v>
      </c>
      <c r="D47" s="250">
        <v>440.06299999999999</v>
      </c>
      <c r="E47" s="251">
        <v>419.34899999999999</v>
      </c>
      <c r="G47" s="187"/>
      <c r="H47" s="196"/>
    </row>
    <row r="48" spans="2:10">
      <c r="B48" s="145" t="s">
        <v>6</v>
      </c>
      <c r="C48" s="142" t="s">
        <v>41</v>
      </c>
      <c r="D48" s="250">
        <v>407.702</v>
      </c>
      <c r="E48" s="252">
        <v>302.60899999999998</v>
      </c>
      <c r="G48" s="195"/>
    </row>
    <row r="49" spans="2:5">
      <c r="B49" s="146" t="s">
        <v>23</v>
      </c>
      <c r="C49" s="147" t="s">
        <v>109</v>
      </c>
      <c r="D49" s="253"/>
      <c r="E49" s="254"/>
    </row>
    <row r="50" spans="2:5">
      <c r="B50" s="144" t="s">
        <v>4</v>
      </c>
      <c r="C50" s="128" t="s">
        <v>40</v>
      </c>
      <c r="D50" s="250">
        <v>69.42</v>
      </c>
      <c r="E50" s="255">
        <v>75.45</v>
      </c>
    </row>
    <row r="51" spans="2:5">
      <c r="B51" s="144" t="s">
        <v>6</v>
      </c>
      <c r="C51" s="128" t="s">
        <v>110</v>
      </c>
      <c r="D51" s="250">
        <v>69.239999999999995</v>
      </c>
      <c r="E51" s="255">
        <v>74.55</v>
      </c>
    </row>
    <row r="52" spans="2:5">
      <c r="B52" s="144" t="s">
        <v>8</v>
      </c>
      <c r="C52" s="128" t="s">
        <v>111</v>
      </c>
      <c r="D52" s="250">
        <v>72.739999999999995</v>
      </c>
      <c r="E52" s="255">
        <v>77.2</v>
      </c>
    </row>
    <row r="53" spans="2:5" ht="13.5" thickBot="1">
      <c r="B53" s="148" t="s">
        <v>9</v>
      </c>
      <c r="C53" s="149" t="s">
        <v>41</v>
      </c>
      <c r="D53" s="256">
        <v>72.64</v>
      </c>
      <c r="E53" s="257">
        <v>77.16</v>
      </c>
    </row>
    <row r="54" spans="2:5">
      <c r="B54" s="150"/>
      <c r="C54" s="151"/>
      <c r="D54" s="258"/>
      <c r="E54" s="258"/>
    </row>
    <row r="55" spans="2:5" ht="13.5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34.5" thickBot="1">
      <c r="B57" s="412" t="s">
        <v>42</v>
      </c>
      <c r="C57" s="413"/>
      <c r="D57" s="290" t="s">
        <v>118</v>
      </c>
      <c r="E57" s="291" t="s">
        <v>113</v>
      </c>
    </row>
    <row r="58" spans="2:5">
      <c r="B58" s="152" t="s">
        <v>18</v>
      </c>
      <c r="C58" s="153" t="s">
        <v>43</v>
      </c>
      <c r="D58" s="261">
        <f>D64</f>
        <v>23349.31</v>
      </c>
      <c r="E58" s="262">
        <f>D58/E21</f>
        <v>1</v>
      </c>
    </row>
    <row r="59" spans="2:5" ht="25.5">
      <c r="B59" s="349" t="s">
        <v>4</v>
      </c>
      <c r="C59" s="155" t="s">
        <v>44</v>
      </c>
      <c r="D59" s="263">
        <v>0</v>
      </c>
      <c r="E59" s="264">
        <v>0</v>
      </c>
    </row>
    <row r="60" spans="2:5" ht="25.5">
      <c r="B60" s="350" t="s">
        <v>6</v>
      </c>
      <c r="C60" s="157" t="s">
        <v>45</v>
      </c>
      <c r="D60" s="265">
        <v>0</v>
      </c>
      <c r="E60" s="266">
        <v>0</v>
      </c>
    </row>
    <row r="61" spans="2:5">
      <c r="B61" s="350" t="s">
        <v>8</v>
      </c>
      <c r="C61" s="157" t="s">
        <v>46</v>
      </c>
      <c r="D61" s="265">
        <v>0</v>
      </c>
      <c r="E61" s="266">
        <v>0</v>
      </c>
    </row>
    <row r="62" spans="2:5">
      <c r="B62" s="350" t="s">
        <v>9</v>
      </c>
      <c r="C62" s="157" t="s">
        <v>47</v>
      </c>
      <c r="D62" s="265">
        <v>0</v>
      </c>
      <c r="E62" s="266">
        <v>0</v>
      </c>
    </row>
    <row r="63" spans="2:5">
      <c r="B63" s="350" t="s">
        <v>29</v>
      </c>
      <c r="C63" s="157" t="s">
        <v>48</v>
      </c>
      <c r="D63" s="265">
        <v>0</v>
      </c>
      <c r="E63" s="266">
        <v>0</v>
      </c>
    </row>
    <row r="64" spans="2:5">
      <c r="B64" s="349" t="s">
        <v>31</v>
      </c>
      <c r="C64" s="155" t="s">
        <v>49</v>
      </c>
      <c r="D64" s="263">
        <f>E21</f>
        <v>23349.31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v>0</v>
      </c>
      <c r="E73" s="275">
        <v>0</v>
      </c>
    </row>
    <row r="74" spans="2:5">
      <c r="B74" s="352" t="s">
        <v>64</v>
      </c>
      <c r="C74" s="134" t="s">
        <v>66</v>
      </c>
      <c r="D74" s="270">
        <f>D58</f>
        <v>23349.31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f>D74</f>
        <v>23349.31</v>
      </c>
      <c r="E75" s="266">
        <f>E74</f>
        <v>1</v>
      </c>
    </row>
    <row r="76" spans="2:5">
      <c r="B76" s="350" t="s">
        <v>6</v>
      </c>
      <c r="C76" s="157" t="s">
        <v>115</v>
      </c>
      <c r="D76" s="265">
        <v>0</v>
      </c>
      <c r="E76" s="266">
        <v>0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  <headerFooter>
    <oddHeader>&amp;C&amp;"Calibri"&amp;10&amp;K000000Confidential&amp;1#</oddHeader>
  </headerFooter>
  <customProperties>
    <customPr name="_pios_id" r:id="rId2"/>
  </customPropertie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 codeName="Arkusz119"/>
  <dimension ref="A1:L81"/>
  <sheetViews>
    <sheetView zoomScale="86" zoomScaleNormal="86" workbookViewId="0">
      <selection activeCell="E26" sqref="E26"/>
    </sheetView>
  </sheetViews>
  <sheetFormatPr defaultRowHeight="12.75"/>
  <cols>
    <col min="1" max="1" width="9.140625" style="18"/>
    <col min="2" max="2" width="4.42578125" bestFit="1" customWidth="1"/>
    <col min="3" max="3" width="77.7109375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9.140625" style="186" bestFit="1" customWidth="1"/>
    <col min="11" max="11" width="7.425781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H2" s="200"/>
      <c r="I2" s="200"/>
      <c r="J2" s="194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  <c r="H3" s="200"/>
      <c r="I3" s="200"/>
      <c r="J3" s="194"/>
    </row>
    <row r="4" spans="2:12" ht="15">
      <c r="B4" s="216"/>
      <c r="C4" s="216"/>
      <c r="D4" s="216"/>
      <c r="E4" s="216"/>
      <c r="J4" s="194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158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344" t="s">
        <v>3</v>
      </c>
      <c r="C11" s="331" t="s">
        <v>105</v>
      </c>
      <c r="D11" s="280">
        <v>232096.2</v>
      </c>
      <c r="E11" s="221">
        <f>SUM(E12:E16)</f>
        <v>212374.95</v>
      </c>
    </row>
    <row r="12" spans="2:12">
      <c r="B12" s="345" t="s">
        <v>4</v>
      </c>
      <c r="C12" s="128" t="s">
        <v>5</v>
      </c>
      <c r="D12" s="281">
        <v>232096.2</v>
      </c>
      <c r="E12" s="282">
        <v>212374.95</v>
      </c>
    </row>
    <row r="13" spans="2:12">
      <c r="B13" s="345" t="s">
        <v>6</v>
      </c>
      <c r="C13" s="332" t="s">
        <v>7</v>
      </c>
      <c r="D13" s="281">
        <v>0</v>
      </c>
      <c r="E13" s="333">
        <v>0</v>
      </c>
    </row>
    <row r="14" spans="2:12">
      <c r="B14" s="345" t="s">
        <v>8</v>
      </c>
      <c r="C14" s="332" t="s">
        <v>10</v>
      </c>
      <c r="D14" s="281">
        <v>0</v>
      </c>
      <c r="E14" s="333">
        <v>0</v>
      </c>
      <c r="G14" s="188"/>
    </row>
    <row r="15" spans="2:12">
      <c r="B15" s="345" t="s">
        <v>102</v>
      </c>
      <c r="C15" s="332" t="s">
        <v>11</v>
      </c>
      <c r="D15" s="281">
        <v>0</v>
      </c>
      <c r="E15" s="333">
        <v>0</v>
      </c>
    </row>
    <row r="16" spans="2:12">
      <c r="B16" s="346" t="s">
        <v>103</v>
      </c>
      <c r="C16" s="334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45" t="s">
        <v>4</v>
      </c>
      <c r="C18" s="128" t="s">
        <v>11</v>
      </c>
      <c r="D18" s="283">
        <v>0</v>
      </c>
      <c r="E18" s="333">
        <v>0</v>
      </c>
    </row>
    <row r="19" spans="2:11">
      <c r="B19" s="345" t="s">
        <v>6</v>
      </c>
      <c r="C19" s="332" t="s">
        <v>104</v>
      </c>
      <c r="D19" s="281">
        <v>0</v>
      </c>
      <c r="E19" s="333">
        <v>0</v>
      </c>
    </row>
    <row r="20" spans="2:11" ht="13.5" thickBot="1">
      <c r="B20" s="347" t="s">
        <v>8</v>
      </c>
      <c r="C20" s="336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232096.2</v>
      </c>
      <c r="E21" s="246">
        <f>E11-E17</f>
        <v>212374.95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>
      <c r="B23" s="429" t="s">
        <v>100</v>
      </c>
      <c r="C23" s="419"/>
      <c r="D23" s="419"/>
      <c r="E23" s="419"/>
      <c r="G23" s="187"/>
    </row>
    <row r="24" spans="2:11" ht="14.25" thickBot="1">
      <c r="B24" s="430" t="s">
        <v>101</v>
      </c>
      <c r="C24" s="420"/>
      <c r="D24" s="420"/>
      <c r="E24" s="420"/>
    </row>
    <row r="25" spans="2:11" ht="13.5" thickBot="1">
      <c r="B25" s="168"/>
      <c r="C25" s="178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179" t="s">
        <v>15</v>
      </c>
      <c r="C26" s="180" t="s">
        <v>16</v>
      </c>
      <c r="D26" s="234">
        <v>235929.31</v>
      </c>
      <c r="E26" s="235">
        <v>213877.6</v>
      </c>
      <c r="G26" s="194"/>
    </row>
    <row r="27" spans="2:11">
      <c r="B27" s="131" t="s">
        <v>17</v>
      </c>
      <c r="C27" s="132" t="s">
        <v>107</v>
      </c>
      <c r="D27" s="236">
        <v>-13461.01</v>
      </c>
      <c r="E27" s="237">
        <v>-11402.06</v>
      </c>
      <c r="F27" s="57"/>
      <c r="G27" s="194"/>
      <c r="H27" s="193"/>
      <c r="I27" s="187"/>
      <c r="J27" s="194"/>
    </row>
    <row r="28" spans="2:11">
      <c r="B28" s="131" t="s">
        <v>18</v>
      </c>
      <c r="C28" s="132" t="s">
        <v>19</v>
      </c>
      <c r="D28" s="236">
        <v>0.02</v>
      </c>
      <c r="E28" s="238">
        <v>0</v>
      </c>
      <c r="F28" s="57"/>
      <c r="G28" s="187"/>
      <c r="H28" s="193"/>
      <c r="I28" s="187"/>
      <c r="J28" s="194"/>
    </row>
    <row r="29" spans="2:11">
      <c r="B29" s="140" t="s">
        <v>4</v>
      </c>
      <c r="C29" s="128" t="s">
        <v>20</v>
      </c>
      <c r="D29" s="239">
        <v>0</v>
      </c>
      <c r="E29" s="240">
        <v>0</v>
      </c>
      <c r="F29" s="57"/>
      <c r="G29" s="187"/>
      <c r="H29" s="193"/>
      <c r="I29" s="187"/>
      <c r="J29" s="194"/>
    </row>
    <row r="30" spans="2:11">
      <c r="B30" s="140" t="s">
        <v>6</v>
      </c>
      <c r="C30" s="128" t="s">
        <v>21</v>
      </c>
      <c r="D30" s="239">
        <v>0</v>
      </c>
      <c r="E30" s="240">
        <v>0</v>
      </c>
      <c r="F30" s="57"/>
      <c r="G30" s="187"/>
      <c r="H30" s="193"/>
      <c r="I30" s="187"/>
      <c r="J30" s="194"/>
    </row>
    <row r="31" spans="2:11">
      <c r="B31" s="140" t="s">
        <v>8</v>
      </c>
      <c r="C31" s="128" t="s">
        <v>22</v>
      </c>
      <c r="D31" s="239">
        <v>0.02</v>
      </c>
      <c r="E31" s="240">
        <v>0</v>
      </c>
      <c r="F31" s="57"/>
      <c r="G31" s="187"/>
      <c r="H31" s="193"/>
      <c r="I31" s="187"/>
      <c r="J31" s="194"/>
    </row>
    <row r="32" spans="2:11">
      <c r="B32" s="133" t="s">
        <v>23</v>
      </c>
      <c r="C32" s="134" t="s">
        <v>24</v>
      </c>
      <c r="D32" s="236">
        <v>13461.03</v>
      </c>
      <c r="E32" s="238">
        <v>11402.06</v>
      </c>
      <c r="F32" s="57"/>
      <c r="G32" s="194"/>
      <c r="H32" s="193"/>
      <c r="I32" s="187"/>
      <c r="J32" s="194"/>
    </row>
    <row r="33" spans="2:10">
      <c r="B33" s="140" t="s">
        <v>4</v>
      </c>
      <c r="C33" s="128" t="s">
        <v>25</v>
      </c>
      <c r="D33" s="239">
        <v>0</v>
      </c>
      <c r="E33" s="240">
        <v>9014.19</v>
      </c>
      <c r="F33" s="57"/>
      <c r="G33" s="187"/>
      <c r="H33" s="193"/>
      <c r="I33" s="187"/>
      <c r="J33" s="194"/>
    </row>
    <row r="34" spans="2:10">
      <c r="B34" s="140" t="s">
        <v>6</v>
      </c>
      <c r="C34" s="128" t="s">
        <v>26</v>
      </c>
      <c r="D34" s="239">
        <v>11026.79</v>
      </c>
      <c r="E34" s="240">
        <v>0</v>
      </c>
      <c r="F34" s="57"/>
      <c r="G34" s="187"/>
      <c r="H34" s="193"/>
      <c r="I34" s="187"/>
      <c r="J34" s="194"/>
    </row>
    <row r="35" spans="2:10">
      <c r="B35" s="140" t="s">
        <v>8</v>
      </c>
      <c r="C35" s="128" t="s">
        <v>27</v>
      </c>
      <c r="D35" s="239">
        <v>836.71</v>
      </c>
      <c r="E35" s="240">
        <v>887.25</v>
      </c>
      <c r="F35" s="57"/>
      <c r="G35" s="187"/>
      <c r="H35" s="193"/>
      <c r="I35" s="187"/>
      <c r="J35" s="194"/>
    </row>
    <row r="36" spans="2:10">
      <c r="B36" s="140" t="s">
        <v>9</v>
      </c>
      <c r="C36" s="128" t="s">
        <v>28</v>
      </c>
      <c r="D36" s="239">
        <v>0</v>
      </c>
      <c r="E36" s="240">
        <v>0</v>
      </c>
      <c r="F36" s="57"/>
      <c r="G36" s="187"/>
      <c r="H36" s="193"/>
      <c r="I36" s="187"/>
      <c r="J36" s="194"/>
    </row>
    <row r="37" spans="2:10" ht="25.5">
      <c r="B37" s="140" t="s">
        <v>29</v>
      </c>
      <c r="C37" s="128" t="s">
        <v>30</v>
      </c>
      <c r="D37" s="239">
        <v>1597.53</v>
      </c>
      <c r="E37" s="240">
        <v>1500.62</v>
      </c>
      <c r="F37" s="57"/>
      <c r="G37" s="187"/>
      <c r="H37" s="193"/>
      <c r="I37" s="187"/>
      <c r="J37" s="194"/>
    </row>
    <row r="38" spans="2:10">
      <c r="B38" s="140" t="s">
        <v>31</v>
      </c>
      <c r="C38" s="128" t="s">
        <v>32</v>
      </c>
      <c r="D38" s="239">
        <v>0</v>
      </c>
      <c r="E38" s="240">
        <v>0</v>
      </c>
      <c r="F38" s="57"/>
      <c r="G38" s="187"/>
      <c r="H38" s="193"/>
      <c r="I38" s="187"/>
      <c r="J38" s="194"/>
    </row>
    <row r="39" spans="2:10">
      <c r="B39" s="141" t="s">
        <v>33</v>
      </c>
      <c r="C39" s="142" t="s">
        <v>34</v>
      </c>
      <c r="D39" s="241">
        <v>0</v>
      </c>
      <c r="E39" s="242">
        <v>0</v>
      </c>
      <c r="F39" s="57"/>
      <c r="G39" s="187"/>
      <c r="H39" s="193"/>
      <c r="I39"/>
      <c r="J39" s="194"/>
    </row>
    <row r="40" spans="2:10" ht="13.5" thickBot="1">
      <c r="B40" s="181" t="s">
        <v>35</v>
      </c>
      <c r="C40" s="182" t="s">
        <v>36</v>
      </c>
      <c r="D40" s="243">
        <v>9627.9</v>
      </c>
      <c r="E40" s="244">
        <v>9899.41</v>
      </c>
      <c r="G40" s="194"/>
      <c r="H40" s="189"/>
      <c r="I40"/>
    </row>
    <row r="41" spans="2:10" ht="13.5" thickBot="1">
      <c r="B41" s="183" t="s">
        <v>37</v>
      </c>
      <c r="C41" s="184" t="s">
        <v>38</v>
      </c>
      <c r="D41" s="245">
        <v>232096.19999999998</v>
      </c>
      <c r="E41" s="246">
        <f>SUM(E26,E27,E40)</f>
        <v>212374.95</v>
      </c>
      <c r="F41" s="59"/>
      <c r="G41" s="194"/>
    </row>
    <row r="42" spans="2:10">
      <c r="B42" s="185"/>
      <c r="C42" s="185"/>
      <c r="D42" s="247"/>
      <c r="E42" s="247"/>
      <c r="F42" s="59"/>
      <c r="G42" s="188"/>
    </row>
    <row r="43" spans="2:10" ht="13.5">
      <c r="B43" s="429" t="s">
        <v>60</v>
      </c>
      <c r="C43" s="421"/>
      <c r="D43" s="421"/>
      <c r="E43" s="421"/>
      <c r="G43" s="187"/>
    </row>
    <row r="44" spans="2:10" ht="14.25" thickBot="1">
      <c r="B44" s="430" t="s">
        <v>117</v>
      </c>
      <c r="C44" s="422"/>
      <c r="D44" s="422"/>
      <c r="E44" s="422"/>
      <c r="G44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144" t="s">
        <v>4</v>
      </c>
      <c r="C47" s="128" t="s">
        <v>40</v>
      </c>
      <c r="D47" s="250">
        <v>8486.6659999999993</v>
      </c>
      <c r="E47" s="251">
        <v>6975.7860000000001</v>
      </c>
      <c r="G47" s="187"/>
    </row>
    <row r="48" spans="2:10">
      <c r="B48" s="145" t="s">
        <v>6</v>
      </c>
      <c r="C48" s="142" t="s">
        <v>41</v>
      </c>
      <c r="D48" s="250">
        <v>8011.6049999999996</v>
      </c>
      <c r="E48" s="252">
        <v>6607.808</v>
      </c>
      <c r="G48" s="187"/>
    </row>
    <row r="49" spans="2:5">
      <c r="B49" s="146" t="s">
        <v>23</v>
      </c>
      <c r="C49" s="147" t="s">
        <v>109</v>
      </c>
      <c r="D49" s="253"/>
      <c r="E49" s="254"/>
    </row>
    <row r="50" spans="2:5">
      <c r="B50" s="144" t="s">
        <v>4</v>
      </c>
      <c r="C50" s="128" t="s">
        <v>40</v>
      </c>
      <c r="D50" s="250">
        <v>27.8</v>
      </c>
      <c r="E50" s="255">
        <v>30.66</v>
      </c>
    </row>
    <row r="51" spans="2:5">
      <c r="B51" s="144" t="s">
        <v>6</v>
      </c>
      <c r="C51" s="128" t="s">
        <v>110</v>
      </c>
      <c r="D51" s="250">
        <v>25.900000000000002</v>
      </c>
      <c r="E51" s="255">
        <v>29.44</v>
      </c>
    </row>
    <row r="52" spans="2:5">
      <c r="B52" s="144" t="s">
        <v>8</v>
      </c>
      <c r="C52" s="128" t="s">
        <v>111</v>
      </c>
      <c r="D52" s="250">
        <v>28.97</v>
      </c>
      <c r="E52" s="255">
        <v>32.14</v>
      </c>
    </row>
    <row r="53" spans="2:5" ht="13.5" thickBot="1">
      <c r="B53" s="148" t="s">
        <v>9</v>
      </c>
      <c r="C53" s="149" t="s">
        <v>41</v>
      </c>
      <c r="D53" s="256">
        <v>28.97</v>
      </c>
      <c r="E53" s="257">
        <v>32.14</v>
      </c>
    </row>
    <row r="54" spans="2:5">
      <c r="B54" s="150"/>
      <c r="C54" s="151"/>
      <c r="D54" s="258"/>
      <c r="E54" s="258"/>
    </row>
    <row r="55" spans="2:5" ht="13.5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23.25" thickBot="1">
      <c r="B57" s="436" t="s">
        <v>42</v>
      </c>
      <c r="C57" s="437"/>
      <c r="D57" s="290" t="s">
        <v>118</v>
      </c>
      <c r="E57" s="291" t="s">
        <v>113</v>
      </c>
    </row>
    <row r="58" spans="2:5">
      <c r="B58" s="152" t="s">
        <v>18</v>
      </c>
      <c r="C58" s="153" t="s">
        <v>43</v>
      </c>
      <c r="D58" s="261">
        <f>D64</f>
        <v>212374.95</v>
      </c>
      <c r="E58" s="262">
        <f>D58/E21</f>
        <v>1</v>
      </c>
    </row>
    <row r="59" spans="2:5" ht="25.5">
      <c r="B59" s="349" t="s">
        <v>4</v>
      </c>
      <c r="C59" s="155" t="s">
        <v>44</v>
      </c>
      <c r="D59" s="263">
        <v>0</v>
      </c>
      <c r="E59" s="264">
        <v>0</v>
      </c>
    </row>
    <row r="60" spans="2:5" ht="25.5">
      <c r="B60" s="350" t="s">
        <v>6</v>
      </c>
      <c r="C60" s="157" t="s">
        <v>45</v>
      </c>
      <c r="D60" s="265">
        <v>0</v>
      </c>
      <c r="E60" s="266">
        <v>0</v>
      </c>
    </row>
    <row r="61" spans="2:5">
      <c r="B61" s="350" t="s">
        <v>8</v>
      </c>
      <c r="C61" s="157" t="s">
        <v>46</v>
      </c>
      <c r="D61" s="265">
        <v>0</v>
      </c>
      <c r="E61" s="266">
        <v>0</v>
      </c>
    </row>
    <row r="62" spans="2:5">
      <c r="B62" s="350" t="s">
        <v>9</v>
      </c>
      <c r="C62" s="157" t="s">
        <v>47</v>
      </c>
      <c r="D62" s="265">
        <v>0</v>
      </c>
      <c r="E62" s="266">
        <v>0</v>
      </c>
    </row>
    <row r="63" spans="2:5">
      <c r="B63" s="350" t="s">
        <v>29</v>
      </c>
      <c r="C63" s="157" t="s">
        <v>48</v>
      </c>
      <c r="D63" s="265">
        <v>0</v>
      </c>
      <c r="E63" s="266">
        <v>0</v>
      </c>
    </row>
    <row r="64" spans="2:5">
      <c r="B64" s="349" t="s">
        <v>31</v>
      </c>
      <c r="C64" s="155" t="s">
        <v>49</v>
      </c>
      <c r="D64" s="263">
        <f>E21</f>
        <v>212374.95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v>0</v>
      </c>
      <c r="E73" s="275">
        <v>0</v>
      </c>
    </row>
    <row r="74" spans="2:5">
      <c r="B74" s="352" t="s">
        <v>64</v>
      </c>
      <c r="C74" s="134" t="s">
        <v>66</v>
      </c>
      <c r="D74" s="270">
        <f>D58</f>
        <v>212374.95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f>D74</f>
        <v>212374.95</v>
      </c>
      <c r="E75" s="266">
        <f>E74</f>
        <v>1</v>
      </c>
    </row>
    <row r="76" spans="2:5">
      <c r="B76" s="350" t="s">
        <v>6</v>
      </c>
      <c r="C76" s="157" t="s">
        <v>115</v>
      </c>
      <c r="D76" s="265">
        <v>0</v>
      </c>
      <c r="E76" s="266">
        <v>0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" right="0.7" top="0.75" bottom="0.75" header="0.3" footer="0.3"/>
  <pageSetup paperSize="9" orientation="portrait" r:id="rId1"/>
  <headerFooter>
    <oddHeader>&amp;C&amp;"Calibri"&amp;10&amp;K000000Confidential&amp;1#</oddHeader>
  </headerFooter>
  <customProperties>
    <customPr name="_pios_id" r:id="rId2"/>
  </customProperties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Arkusz123"/>
  <dimension ref="A1:L81"/>
  <sheetViews>
    <sheetView zoomScale="86" zoomScaleNormal="86" workbookViewId="0">
      <selection activeCell="E26" sqref="E26"/>
    </sheetView>
  </sheetViews>
  <sheetFormatPr defaultRowHeight="12.75"/>
  <cols>
    <col min="1" max="1" width="9.140625" style="18"/>
    <col min="2" max="2" width="4.42578125" bestFit="1" customWidth="1"/>
    <col min="3" max="3" width="77.7109375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9.140625" style="186" bestFit="1" customWidth="1"/>
    <col min="11" max="11" width="7.425781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</row>
    <row r="4" spans="2:12" ht="15">
      <c r="B4" s="216"/>
      <c r="C4" s="216"/>
      <c r="D4" s="216"/>
      <c r="E4" s="216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189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344" t="s">
        <v>3</v>
      </c>
      <c r="C11" s="331" t="s">
        <v>105</v>
      </c>
      <c r="D11" s="280">
        <v>208016.78</v>
      </c>
      <c r="E11" s="221">
        <f>SUM(E12:E16)</f>
        <v>214722.18</v>
      </c>
    </row>
    <row r="12" spans="2:12">
      <c r="B12" s="345" t="s">
        <v>4</v>
      </c>
      <c r="C12" s="128" t="s">
        <v>5</v>
      </c>
      <c r="D12" s="281">
        <v>208016.78</v>
      </c>
      <c r="E12" s="282">
        <v>214722.18</v>
      </c>
    </row>
    <row r="13" spans="2:12">
      <c r="B13" s="345" t="s">
        <v>6</v>
      </c>
      <c r="C13" s="332" t="s">
        <v>7</v>
      </c>
      <c r="D13" s="281">
        <v>0</v>
      </c>
      <c r="E13" s="333">
        <v>0</v>
      </c>
    </row>
    <row r="14" spans="2:12">
      <c r="B14" s="345" t="s">
        <v>8</v>
      </c>
      <c r="C14" s="332" t="s">
        <v>10</v>
      </c>
      <c r="D14" s="281">
        <v>0</v>
      </c>
      <c r="E14" s="333">
        <v>0</v>
      </c>
      <c r="G14" s="188"/>
    </row>
    <row r="15" spans="2:12">
      <c r="B15" s="345" t="s">
        <v>102</v>
      </c>
      <c r="C15" s="332" t="s">
        <v>11</v>
      </c>
      <c r="D15" s="281">
        <v>0</v>
      </c>
      <c r="E15" s="333">
        <v>0</v>
      </c>
    </row>
    <row r="16" spans="2:12">
      <c r="B16" s="346" t="s">
        <v>103</v>
      </c>
      <c r="C16" s="334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45" t="s">
        <v>4</v>
      </c>
      <c r="C18" s="128" t="s">
        <v>11</v>
      </c>
      <c r="D18" s="283">
        <v>0</v>
      </c>
      <c r="E18" s="333">
        <v>0</v>
      </c>
    </row>
    <row r="19" spans="2:11">
      <c r="B19" s="345" t="s">
        <v>6</v>
      </c>
      <c r="C19" s="332" t="s">
        <v>104</v>
      </c>
      <c r="D19" s="281">
        <v>0</v>
      </c>
      <c r="E19" s="333">
        <v>0</v>
      </c>
    </row>
    <row r="20" spans="2:11" ht="13.5" thickBot="1">
      <c r="B20" s="347" t="s">
        <v>8</v>
      </c>
      <c r="C20" s="336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208016.78</v>
      </c>
      <c r="E21" s="246">
        <f>E11-E17</f>
        <v>214722.18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>
      <c r="B23" s="429" t="s">
        <v>100</v>
      </c>
      <c r="C23" s="419"/>
      <c r="D23" s="419"/>
      <c r="E23" s="419"/>
      <c r="G23" s="187"/>
    </row>
    <row r="24" spans="2:11" ht="14.25" thickBot="1">
      <c r="B24" s="430" t="s">
        <v>101</v>
      </c>
      <c r="C24" s="420"/>
      <c r="D24" s="420"/>
      <c r="E24" s="420"/>
    </row>
    <row r="25" spans="2:11" ht="13.5" thickBot="1">
      <c r="B25" s="168"/>
      <c r="C25" s="178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179" t="s">
        <v>15</v>
      </c>
      <c r="C26" s="180" t="s">
        <v>16</v>
      </c>
      <c r="D26" s="366">
        <v>201058.97</v>
      </c>
      <c r="E26" s="235">
        <v>209852.19</v>
      </c>
      <c r="G26" s="194"/>
    </row>
    <row r="27" spans="2:11">
      <c r="B27" s="131" t="s">
        <v>17</v>
      </c>
      <c r="C27" s="132" t="s">
        <v>107</v>
      </c>
      <c r="D27" s="236">
        <v>-3101.0499999999997</v>
      </c>
      <c r="E27" s="237">
        <v>-252.68</v>
      </c>
      <c r="F27" s="57"/>
      <c r="G27" s="194"/>
      <c r="H27" s="193"/>
      <c r="I27" s="187"/>
      <c r="J27" s="194"/>
    </row>
    <row r="28" spans="2:11">
      <c r="B28" s="131" t="s">
        <v>18</v>
      </c>
      <c r="C28" s="132" t="s">
        <v>19</v>
      </c>
      <c r="D28" s="236">
        <v>6782.98</v>
      </c>
      <c r="E28" s="238">
        <v>5700</v>
      </c>
      <c r="F28" s="57"/>
      <c r="G28" s="187"/>
      <c r="H28" s="193"/>
      <c r="I28" s="187"/>
      <c r="J28" s="194"/>
    </row>
    <row r="29" spans="2:11">
      <c r="B29" s="140" t="s">
        <v>4</v>
      </c>
      <c r="C29" s="128" t="s">
        <v>20</v>
      </c>
      <c r="D29" s="239">
        <v>6781.79</v>
      </c>
      <c r="E29" s="240">
        <v>5641.5</v>
      </c>
      <c r="F29" s="57"/>
      <c r="G29" s="187"/>
      <c r="H29" s="193"/>
      <c r="I29" s="187"/>
      <c r="J29" s="194"/>
    </row>
    <row r="30" spans="2:11">
      <c r="B30" s="140" t="s">
        <v>6</v>
      </c>
      <c r="C30" s="128" t="s">
        <v>21</v>
      </c>
      <c r="D30" s="239">
        <v>0</v>
      </c>
      <c r="E30" s="240">
        <v>0</v>
      </c>
      <c r="F30" s="57"/>
      <c r="G30" s="187"/>
      <c r="H30" s="193"/>
      <c r="I30" s="187"/>
      <c r="J30" s="194"/>
    </row>
    <row r="31" spans="2:11">
      <c r="B31" s="140" t="s">
        <v>8</v>
      </c>
      <c r="C31" s="128" t="s">
        <v>22</v>
      </c>
      <c r="D31" s="239">
        <v>1.19</v>
      </c>
      <c r="E31" s="240">
        <v>58.5</v>
      </c>
      <c r="F31" s="57"/>
      <c r="G31" s="187"/>
      <c r="H31" s="193"/>
      <c r="I31" s="187"/>
      <c r="J31" s="194"/>
    </row>
    <row r="32" spans="2:11">
      <c r="B32" s="133" t="s">
        <v>23</v>
      </c>
      <c r="C32" s="134" t="s">
        <v>24</v>
      </c>
      <c r="D32" s="236">
        <v>9884.0300000000007</v>
      </c>
      <c r="E32" s="238">
        <v>5952.68</v>
      </c>
      <c r="F32" s="57"/>
      <c r="G32" s="194"/>
      <c r="H32" s="193"/>
      <c r="I32" s="187"/>
      <c r="J32" s="194"/>
    </row>
    <row r="33" spans="2:10">
      <c r="B33" s="140" t="s">
        <v>4</v>
      </c>
      <c r="C33" s="128" t="s">
        <v>25</v>
      </c>
      <c r="D33" s="239">
        <v>8170.51</v>
      </c>
      <c r="E33" s="240">
        <v>4266.79</v>
      </c>
      <c r="F33" s="57"/>
      <c r="G33" s="187"/>
      <c r="H33" s="193"/>
      <c r="I33" s="187"/>
      <c r="J33" s="194"/>
    </row>
    <row r="34" spans="2:10">
      <c r="B34" s="140" t="s">
        <v>6</v>
      </c>
      <c r="C34" s="128" t="s">
        <v>26</v>
      </c>
      <c r="D34" s="239">
        <v>0</v>
      </c>
      <c r="E34" s="240">
        <v>0</v>
      </c>
      <c r="F34" s="57"/>
      <c r="G34" s="187"/>
      <c r="H34" s="193"/>
      <c r="I34" s="187"/>
      <c r="J34" s="194"/>
    </row>
    <row r="35" spans="2:10">
      <c r="B35" s="140" t="s">
        <v>8</v>
      </c>
      <c r="C35" s="128" t="s">
        <v>27</v>
      </c>
      <c r="D35" s="239">
        <v>739.68</v>
      </c>
      <c r="E35" s="240">
        <v>615.05999999999995</v>
      </c>
      <c r="F35" s="57"/>
      <c r="G35" s="187"/>
      <c r="H35" s="193"/>
      <c r="I35" s="187"/>
      <c r="J35" s="194"/>
    </row>
    <row r="36" spans="2:10">
      <c r="B36" s="140" t="s">
        <v>9</v>
      </c>
      <c r="C36" s="128" t="s">
        <v>28</v>
      </c>
      <c r="D36" s="239">
        <v>0</v>
      </c>
      <c r="E36" s="240">
        <v>0</v>
      </c>
      <c r="F36" s="57"/>
      <c r="G36" s="187"/>
      <c r="H36" s="193"/>
      <c r="I36" s="187"/>
      <c r="J36" s="194"/>
    </row>
    <row r="37" spans="2:10" ht="25.5">
      <c r="B37" s="140" t="s">
        <v>29</v>
      </c>
      <c r="C37" s="128" t="s">
        <v>30</v>
      </c>
      <c r="D37" s="239">
        <v>973.84</v>
      </c>
      <c r="E37" s="240">
        <v>1070.83</v>
      </c>
      <c r="F37" s="57"/>
      <c r="G37" s="187"/>
      <c r="H37" s="193"/>
      <c r="I37" s="187"/>
      <c r="J37" s="194"/>
    </row>
    <row r="38" spans="2:10">
      <c r="B38" s="140" t="s">
        <v>31</v>
      </c>
      <c r="C38" s="128" t="s">
        <v>32</v>
      </c>
      <c r="D38" s="239">
        <v>0</v>
      </c>
      <c r="E38" s="240">
        <v>0</v>
      </c>
      <c r="F38" s="57"/>
      <c r="G38" s="187"/>
      <c r="H38" s="193"/>
      <c r="I38" s="187"/>
      <c r="J38" s="194"/>
    </row>
    <row r="39" spans="2:10">
      <c r="B39" s="141" t="s">
        <v>33</v>
      </c>
      <c r="C39" s="142" t="s">
        <v>34</v>
      </c>
      <c r="D39" s="241">
        <v>0</v>
      </c>
      <c r="E39" s="242">
        <v>0</v>
      </c>
      <c r="F39" s="57"/>
      <c r="G39" s="187"/>
      <c r="H39"/>
      <c r="I39" s="187"/>
      <c r="J39" s="194"/>
    </row>
    <row r="40" spans="2:10" ht="13.5" thickBot="1">
      <c r="B40" s="181" t="s">
        <v>35</v>
      </c>
      <c r="C40" s="182" t="s">
        <v>36</v>
      </c>
      <c r="D40" s="243">
        <v>10058.86</v>
      </c>
      <c r="E40" s="244">
        <v>5122.67</v>
      </c>
      <c r="G40" s="194"/>
      <c r="H40"/>
    </row>
    <row r="41" spans="2:10" ht="13.5" thickBot="1">
      <c r="B41" s="183" t="s">
        <v>37</v>
      </c>
      <c r="C41" s="184" t="s">
        <v>38</v>
      </c>
      <c r="D41" s="367">
        <v>208016.78000000003</v>
      </c>
      <c r="E41" s="246">
        <f>SUM(E26,E27,E40)</f>
        <v>214722.18000000002</v>
      </c>
      <c r="F41" s="59"/>
      <c r="G41" s="194"/>
    </row>
    <row r="42" spans="2:10">
      <c r="B42" s="185"/>
      <c r="C42" s="185"/>
      <c r="D42" s="247"/>
      <c r="E42" s="247"/>
      <c r="F42" s="59"/>
      <c r="G42" s="188"/>
    </row>
    <row r="43" spans="2:10" ht="13.5">
      <c r="B43" s="429" t="s">
        <v>60</v>
      </c>
      <c r="C43" s="421"/>
      <c r="D43" s="421"/>
      <c r="E43" s="421"/>
      <c r="G43" s="187"/>
    </row>
    <row r="44" spans="2:10" ht="14.25" thickBot="1">
      <c r="B44" s="430" t="s">
        <v>117</v>
      </c>
      <c r="C44" s="422"/>
      <c r="D44" s="422"/>
      <c r="E44" s="422"/>
      <c r="G44" s="187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66" t="s">
        <v>18</v>
      </c>
      <c r="C46" s="167" t="s">
        <v>108</v>
      </c>
      <c r="D46" s="248"/>
      <c r="E46" s="249"/>
      <c r="G46" s="187"/>
      <c r="H46"/>
    </row>
    <row r="47" spans="2:10">
      <c r="B47" s="144" t="s">
        <v>4</v>
      </c>
      <c r="C47" s="128" t="s">
        <v>40</v>
      </c>
      <c r="D47" s="250">
        <v>896.70399999999995</v>
      </c>
      <c r="E47" s="251">
        <v>855.80598399999997</v>
      </c>
      <c r="G47" s="187"/>
      <c r="H47"/>
    </row>
    <row r="48" spans="2:10">
      <c r="B48" s="145" t="s">
        <v>6</v>
      </c>
      <c r="C48" s="142" t="s">
        <v>41</v>
      </c>
      <c r="D48" s="250">
        <v>882.96100000000001</v>
      </c>
      <c r="E48" s="252">
        <v>855.024</v>
      </c>
      <c r="G48" s="195"/>
    </row>
    <row r="49" spans="2:5">
      <c r="B49" s="146" t="s">
        <v>23</v>
      </c>
      <c r="C49" s="147" t="s">
        <v>109</v>
      </c>
      <c r="D49" s="253"/>
      <c r="E49" s="254"/>
    </row>
    <row r="50" spans="2:5">
      <c r="B50" s="144" t="s">
        <v>4</v>
      </c>
      <c r="C50" s="128" t="s">
        <v>40</v>
      </c>
      <c r="D50" s="250">
        <v>224.22</v>
      </c>
      <c r="E50" s="255">
        <v>245.21</v>
      </c>
    </row>
    <row r="51" spans="2:5">
      <c r="B51" s="144" t="s">
        <v>6</v>
      </c>
      <c r="C51" s="128" t="s">
        <v>110</v>
      </c>
      <c r="D51" s="250">
        <v>222.87</v>
      </c>
      <c r="E51" s="255">
        <v>241.28</v>
      </c>
    </row>
    <row r="52" spans="2:5">
      <c r="B52" s="144" t="s">
        <v>8</v>
      </c>
      <c r="C52" s="128" t="s">
        <v>111</v>
      </c>
      <c r="D52" s="250">
        <v>235.97</v>
      </c>
      <c r="E52" s="255">
        <v>251.24</v>
      </c>
    </row>
    <row r="53" spans="2:5" ht="13.5" thickBot="1">
      <c r="B53" s="148" t="s">
        <v>9</v>
      </c>
      <c r="C53" s="149" t="s">
        <v>41</v>
      </c>
      <c r="D53" s="256">
        <v>235.59</v>
      </c>
      <c r="E53" s="257">
        <v>251.13</v>
      </c>
    </row>
    <row r="54" spans="2:5">
      <c r="B54" s="150"/>
      <c r="C54" s="151"/>
      <c r="D54" s="258"/>
      <c r="E54" s="258"/>
    </row>
    <row r="55" spans="2:5" ht="13.5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23.25" thickBot="1">
      <c r="B57" s="436" t="s">
        <v>42</v>
      </c>
      <c r="C57" s="437"/>
      <c r="D57" s="290" t="s">
        <v>118</v>
      </c>
      <c r="E57" s="291" t="s">
        <v>113</v>
      </c>
    </row>
    <row r="58" spans="2:5">
      <c r="B58" s="152" t="s">
        <v>18</v>
      </c>
      <c r="C58" s="153" t="s">
        <v>43</v>
      </c>
      <c r="D58" s="261">
        <f>D64</f>
        <v>214722.18</v>
      </c>
      <c r="E58" s="262">
        <f>D58/E21</f>
        <v>1</v>
      </c>
    </row>
    <row r="59" spans="2:5" ht="25.5">
      <c r="B59" s="349" t="s">
        <v>4</v>
      </c>
      <c r="C59" s="155" t="s">
        <v>44</v>
      </c>
      <c r="D59" s="263">
        <v>0</v>
      </c>
      <c r="E59" s="264">
        <v>0</v>
      </c>
    </row>
    <row r="60" spans="2:5" ht="25.5">
      <c r="B60" s="350" t="s">
        <v>6</v>
      </c>
      <c r="C60" s="157" t="s">
        <v>45</v>
      </c>
      <c r="D60" s="265">
        <v>0</v>
      </c>
      <c r="E60" s="266">
        <v>0</v>
      </c>
    </row>
    <row r="61" spans="2:5">
      <c r="B61" s="350" t="s">
        <v>8</v>
      </c>
      <c r="C61" s="157" t="s">
        <v>46</v>
      </c>
      <c r="D61" s="265">
        <v>0</v>
      </c>
      <c r="E61" s="266">
        <v>0</v>
      </c>
    </row>
    <row r="62" spans="2:5">
      <c r="B62" s="350" t="s">
        <v>9</v>
      </c>
      <c r="C62" s="157" t="s">
        <v>47</v>
      </c>
      <c r="D62" s="265">
        <v>0</v>
      </c>
      <c r="E62" s="266">
        <v>0</v>
      </c>
    </row>
    <row r="63" spans="2:5">
      <c r="B63" s="350" t="s">
        <v>29</v>
      </c>
      <c r="C63" s="157" t="s">
        <v>48</v>
      </c>
      <c r="D63" s="265">
        <v>0</v>
      </c>
      <c r="E63" s="266">
        <v>0</v>
      </c>
    </row>
    <row r="64" spans="2:5">
      <c r="B64" s="349" t="s">
        <v>31</v>
      </c>
      <c r="C64" s="155" t="s">
        <v>49</v>
      </c>
      <c r="D64" s="263">
        <f>E21</f>
        <v>214722.18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v>0</v>
      </c>
      <c r="E73" s="275">
        <v>0</v>
      </c>
    </row>
    <row r="74" spans="2:5">
      <c r="B74" s="352" t="s">
        <v>64</v>
      </c>
      <c r="C74" s="134" t="s">
        <v>66</v>
      </c>
      <c r="D74" s="270">
        <f>D58</f>
        <v>214722.18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f>D74</f>
        <v>214722.18</v>
      </c>
      <c r="E75" s="266">
        <f>E74</f>
        <v>1</v>
      </c>
    </row>
    <row r="76" spans="2:5">
      <c r="B76" s="350" t="s">
        <v>6</v>
      </c>
      <c r="C76" s="157" t="s">
        <v>115</v>
      </c>
      <c r="D76" s="265">
        <v>0</v>
      </c>
      <c r="E76" s="266">
        <v>0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1" type="noConversion"/>
  <pageMargins left="0.5" right="0.75" top="0.56000000000000005" bottom="0.59" header="0.5" footer="0.5"/>
  <pageSetup paperSize="9" scale="70" orientation="portrait" r:id="rId1"/>
  <headerFooter alignWithMargins="0">
    <oddHeader>&amp;C&amp;"Calibri"&amp;10&amp;K000000Confidential&amp;1#</oddHeader>
  </headerFooter>
  <customProperties>
    <customPr name="_pios_id" r:id="rId2"/>
  </customProperties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 codeName="Arkusz127"/>
  <dimension ref="A1:L81"/>
  <sheetViews>
    <sheetView zoomScale="86" zoomScaleNormal="86" workbookViewId="0">
      <selection activeCell="E26" sqref="E26"/>
    </sheetView>
  </sheetViews>
  <sheetFormatPr defaultRowHeight="12.75"/>
  <cols>
    <col min="1" max="1" width="9.140625" style="18"/>
    <col min="2" max="2" width="4.42578125" bestFit="1" customWidth="1"/>
    <col min="3" max="3" width="77.7109375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9.140625" style="186" bestFit="1" customWidth="1"/>
    <col min="11" max="11" width="7.425781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H2" s="200"/>
      <c r="I2" s="200"/>
      <c r="J2" s="194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  <c r="H3" s="200"/>
      <c r="I3" s="200"/>
      <c r="J3" s="194"/>
    </row>
    <row r="4" spans="2:12" ht="15">
      <c r="B4" s="216"/>
      <c r="C4" s="216"/>
      <c r="D4" s="216"/>
      <c r="E4" s="216"/>
      <c r="J4" s="194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159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344" t="s">
        <v>3</v>
      </c>
      <c r="C11" s="331" t="s">
        <v>105</v>
      </c>
      <c r="D11" s="280">
        <v>842413.37</v>
      </c>
      <c r="E11" s="221">
        <f>SUM(E12:E16)</f>
        <v>1014176.09</v>
      </c>
    </row>
    <row r="12" spans="2:12">
      <c r="B12" s="345" t="s">
        <v>4</v>
      </c>
      <c r="C12" s="128" t="s">
        <v>5</v>
      </c>
      <c r="D12" s="281">
        <v>842413.37</v>
      </c>
      <c r="E12" s="282">
        <v>1014176.09</v>
      </c>
    </row>
    <row r="13" spans="2:12">
      <c r="B13" s="345" t="s">
        <v>6</v>
      </c>
      <c r="C13" s="332" t="s">
        <v>7</v>
      </c>
      <c r="D13" s="281">
        <v>0</v>
      </c>
      <c r="E13" s="333">
        <v>0</v>
      </c>
    </row>
    <row r="14" spans="2:12">
      <c r="B14" s="345" t="s">
        <v>8</v>
      </c>
      <c r="C14" s="332" t="s">
        <v>10</v>
      </c>
      <c r="D14" s="281">
        <v>0</v>
      </c>
      <c r="E14" s="333">
        <v>0</v>
      </c>
      <c r="G14" s="188"/>
    </row>
    <row r="15" spans="2:12">
      <c r="B15" s="345" t="s">
        <v>102</v>
      </c>
      <c r="C15" s="332" t="s">
        <v>11</v>
      </c>
      <c r="D15" s="281">
        <v>0</v>
      </c>
      <c r="E15" s="333">
        <v>0</v>
      </c>
    </row>
    <row r="16" spans="2:12">
      <c r="B16" s="346" t="s">
        <v>103</v>
      </c>
      <c r="C16" s="334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45" t="s">
        <v>4</v>
      </c>
      <c r="C18" s="128" t="s">
        <v>11</v>
      </c>
      <c r="D18" s="283">
        <v>0</v>
      </c>
      <c r="E18" s="333">
        <v>0</v>
      </c>
    </row>
    <row r="19" spans="2:11">
      <c r="B19" s="345" t="s">
        <v>6</v>
      </c>
      <c r="C19" s="332" t="s">
        <v>104</v>
      </c>
      <c r="D19" s="281">
        <v>0</v>
      </c>
      <c r="E19" s="333">
        <v>0</v>
      </c>
    </row>
    <row r="20" spans="2:11" ht="13.5" thickBot="1">
      <c r="B20" s="347" t="s">
        <v>8</v>
      </c>
      <c r="C20" s="336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842413.37</v>
      </c>
      <c r="E21" s="246">
        <f>E11-E17</f>
        <v>1014176.09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>
      <c r="B23" s="429" t="s">
        <v>100</v>
      </c>
      <c r="C23" s="419"/>
      <c r="D23" s="419"/>
      <c r="E23" s="419"/>
      <c r="G23" s="187"/>
    </row>
    <row r="24" spans="2:11" ht="14.25" thickBot="1">
      <c r="B24" s="430" t="s">
        <v>101</v>
      </c>
      <c r="C24" s="420"/>
      <c r="D24" s="420"/>
      <c r="E24" s="420"/>
    </row>
    <row r="25" spans="2:11" ht="13.5" thickBot="1">
      <c r="B25" s="168"/>
      <c r="C25" s="178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179" t="s">
        <v>15</v>
      </c>
      <c r="C26" s="180" t="s">
        <v>16</v>
      </c>
      <c r="D26" s="366">
        <v>671789.35</v>
      </c>
      <c r="E26" s="235">
        <v>927878.52</v>
      </c>
      <c r="G26" s="194"/>
    </row>
    <row r="27" spans="2:11">
      <c r="B27" s="131" t="s">
        <v>17</v>
      </c>
      <c r="C27" s="132" t="s">
        <v>107</v>
      </c>
      <c r="D27" s="236">
        <v>-12590.83</v>
      </c>
      <c r="E27" s="237">
        <v>-7866.17</v>
      </c>
      <c r="F27" s="57"/>
      <c r="G27" s="194"/>
      <c r="H27" s="193"/>
      <c r="I27" s="187"/>
      <c r="J27" s="194"/>
    </row>
    <row r="28" spans="2:11">
      <c r="B28" s="131" t="s">
        <v>18</v>
      </c>
      <c r="C28" s="132" t="s">
        <v>19</v>
      </c>
      <c r="D28" s="236">
        <v>0</v>
      </c>
      <c r="E28" s="238">
        <v>0.01</v>
      </c>
      <c r="F28" s="57"/>
      <c r="G28" s="187"/>
      <c r="H28" s="193"/>
      <c r="I28" s="187"/>
      <c r="J28" s="194"/>
    </row>
    <row r="29" spans="2:11">
      <c r="B29" s="140" t="s">
        <v>4</v>
      </c>
      <c r="C29" s="128" t="s">
        <v>20</v>
      </c>
      <c r="D29" s="239">
        <v>0</v>
      </c>
      <c r="E29" s="240">
        <v>0</v>
      </c>
      <c r="F29" s="57"/>
      <c r="G29" s="187"/>
      <c r="H29" s="193"/>
      <c r="I29" s="187"/>
      <c r="J29" s="194"/>
    </row>
    <row r="30" spans="2:11">
      <c r="B30" s="140" t="s">
        <v>6</v>
      </c>
      <c r="C30" s="128" t="s">
        <v>21</v>
      </c>
      <c r="D30" s="239">
        <v>0</v>
      </c>
      <c r="E30" s="240">
        <v>0</v>
      </c>
      <c r="F30" s="57"/>
      <c r="G30"/>
      <c r="H30" s="193"/>
      <c r="I30" s="187"/>
      <c r="J30" s="194"/>
    </row>
    <row r="31" spans="2:11">
      <c r="B31" s="140" t="s">
        <v>8</v>
      </c>
      <c r="C31" s="128" t="s">
        <v>22</v>
      </c>
      <c r="D31" s="239">
        <v>0</v>
      </c>
      <c r="E31" s="240">
        <v>0.01</v>
      </c>
      <c r="F31" s="57"/>
      <c r="G31"/>
      <c r="H31" s="193"/>
      <c r="I31" s="187"/>
      <c r="J31" s="194"/>
    </row>
    <row r="32" spans="2:11">
      <c r="B32" s="133" t="s">
        <v>23</v>
      </c>
      <c r="C32" s="134" t="s">
        <v>24</v>
      </c>
      <c r="D32" s="236">
        <v>12590.83</v>
      </c>
      <c r="E32" s="238">
        <v>7866.18</v>
      </c>
      <c r="F32" s="57"/>
      <c r="G32" s="194"/>
      <c r="H32" s="193"/>
      <c r="I32" s="187"/>
      <c r="J32" s="194"/>
    </row>
    <row r="33" spans="2:10">
      <c r="B33" s="140" t="s">
        <v>4</v>
      </c>
      <c r="C33" s="128" t="s">
        <v>25</v>
      </c>
      <c r="D33" s="239">
        <v>0</v>
      </c>
      <c r="E33" s="240">
        <v>0</v>
      </c>
      <c r="F33" s="57"/>
      <c r="G33" s="187"/>
      <c r="H33" s="193"/>
      <c r="I33" s="187"/>
      <c r="J33" s="194"/>
    </row>
    <row r="34" spans="2:10">
      <c r="B34" s="140" t="s">
        <v>6</v>
      </c>
      <c r="C34" s="128" t="s">
        <v>26</v>
      </c>
      <c r="D34" s="239">
        <v>6086.25</v>
      </c>
      <c r="E34" s="240">
        <v>0</v>
      </c>
      <c r="F34" s="57"/>
      <c r="G34" s="187"/>
      <c r="H34" s="193"/>
      <c r="I34" s="187"/>
      <c r="J34" s="194"/>
    </row>
    <row r="35" spans="2:10">
      <c r="B35" s="140" t="s">
        <v>8</v>
      </c>
      <c r="C35" s="128" t="s">
        <v>27</v>
      </c>
      <c r="D35" s="239">
        <v>442.36</v>
      </c>
      <c r="E35" s="240">
        <v>10.220000000000001</v>
      </c>
      <c r="F35" s="57"/>
      <c r="G35" s="187"/>
      <c r="H35" s="193"/>
      <c r="I35" s="187"/>
      <c r="J35" s="194"/>
    </row>
    <row r="36" spans="2:10">
      <c r="B36" s="140" t="s">
        <v>9</v>
      </c>
      <c r="C36" s="128" t="s">
        <v>28</v>
      </c>
      <c r="D36" s="239">
        <v>0</v>
      </c>
      <c r="E36" s="240">
        <v>0</v>
      </c>
      <c r="F36" s="57"/>
      <c r="G36" s="187"/>
      <c r="H36" s="193"/>
      <c r="I36" s="187"/>
      <c r="J36" s="194"/>
    </row>
    <row r="37" spans="2:10" ht="25.5">
      <c r="B37" s="140" t="s">
        <v>29</v>
      </c>
      <c r="C37" s="128" t="s">
        <v>30</v>
      </c>
      <c r="D37" s="239">
        <v>6062.22</v>
      </c>
      <c r="E37" s="240">
        <v>7855.96</v>
      </c>
      <c r="F37" s="57"/>
      <c r="G37" s="187"/>
      <c r="H37" s="193"/>
      <c r="I37" s="187"/>
      <c r="J37" s="194"/>
    </row>
    <row r="38" spans="2:10">
      <c r="B38" s="140" t="s">
        <v>31</v>
      </c>
      <c r="C38" s="128" t="s">
        <v>32</v>
      </c>
      <c r="D38" s="239">
        <v>0</v>
      </c>
      <c r="E38" s="240">
        <v>0</v>
      </c>
      <c r="F38" s="57"/>
      <c r="G38" s="187"/>
      <c r="H38" s="193"/>
      <c r="I38" s="187"/>
      <c r="J38" s="194"/>
    </row>
    <row r="39" spans="2:10">
      <c r="B39" s="141" t="s">
        <v>33</v>
      </c>
      <c r="C39" s="142" t="s">
        <v>34</v>
      </c>
      <c r="D39" s="241">
        <v>0</v>
      </c>
      <c r="E39" s="242">
        <v>0</v>
      </c>
      <c r="F39" s="57"/>
      <c r="G39" s="187"/>
      <c r="H39" s="193"/>
      <c r="I39" s="187"/>
      <c r="J39" s="194"/>
    </row>
    <row r="40" spans="2:10" ht="13.5" thickBot="1">
      <c r="B40" s="181" t="s">
        <v>35</v>
      </c>
      <c r="C40" s="182" t="s">
        <v>36</v>
      </c>
      <c r="D40" s="243">
        <v>183214.85</v>
      </c>
      <c r="E40" s="244">
        <v>94163.74</v>
      </c>
      <c r="G40" s="194"/>
      <c r="H40" s="189"/>
    </row>
    <row r="41" spans="2:10" ht="13.5" thickBot="1">
      <c r="B41" s="183" t="s">
        <v>37</v>
      </c>
      <c r="C41" s="184" t="s">
        <v>38</v>
      </c>
      <c r="D41" s="367">
        <v>842413.37</v>
      </c>
      <c r="E41" s="246">
        <f>SUM(E26,E27,E40)</f>
        <v>1014176.09</v>
      </c>
      <c r="F41" s="59"/>
      <c r="G41" s="194"/>
    </row>
    <row r="42" spans="2:10">
      <c r="B42" s="185"/>
      <c r="C42" s="185"/>
      <c r="D42" s="247"/>
      <c r="E42" s="247"/>
      <c r="F42" s="59"/>
      <c r="G42" s="188"/>
      <c r="H42"/>
    </row>
    <row r="43" spans="2:10" ht="13.5">
      <c r="B43" s="429" t="s">
        <v>60</v>
      </c>
      <c r="C43" s="421"/>
      <c r="D43" s="421"/>
      <c r="E43" s="421"/>
      <c r="G43" s="187"/>
      <c r="H43"/>
    </row>
    <row r="44" spans="2:10" ht="14.25" thickBot="1">
      <c r="B44" s="430" t="s">
        <v>117</v>
      </c>
      <c r="C44" s="422"/>
      <c r="D44" s="422"/>
      <c r="E44" s="422"/>
      <c r="G44" s="187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144" t="s">
        <v>4</v>
      </c>
      <c r="C47" s="128" t="s">
        <v>40</v>
      </c>
      <c r="D47" s="250">
        <v>7129.2512999999999</v>
      </c>
      <c r="E47" s="251">
        <v>6959.2628999999997</v>
      </c>
      <c r="G47" s="187"/>
    </row>
    <row r="48" spans="2:10">
      <c r="B48" s="145" t="s">
        <v>6</v>
      </c>
      <c r="C48" s="142" t="s">
        <v>41</v>
      </c>
      <c r="D48" s="250">
        <v>7015.4345000000003</v>
      </c>
      <c r="E48" s="252">
        <v>6903.8536000000004</v>
      </c>
      <c r="G48" s="187"/>
    </row>
    <row r="49" spans="2:5">
      <c r="B49" s="146" t="s">
        <v>23</v>
      </c>
      <c r="C49" s="147" t="s">
        <v>109</v>
      </c>
      <c r="D49" s="253"/>
      <c r="E49" s="254"/>
    </row>
    <row r="50" spans="2:5">
      <c r="B50" s="144" t="s">
        <v>4</v>
      </c>
      <c r="C50" s="128" t="s">
        <v>40</v>
      </c>
      <c r="D50" s="250">
        <v>94.23</v>
      </c>
      <c r="E50" s="255">
        <v>133.33000000000001</v>
      </c>
    </row>
    <row r="51" spans="2:5">
      <c r="B51" s="144" t="s">
        <v>6</v>
      </c>
      <c r="C51" s="128" t="s">
        <v>110</v>
      </c>
      <c r="D51" s="250">
        <v>94.23</v>
      </c>
      <c r="E51" s="255">
        <v>132.94999999999999</v>
      </c>
    </row>
    <row r="52" spans="2:5">
      <c r="B52" s="144" t="s">
        <v>8</v>
      </c>
      <c r="C52" s="128" t="s">
        <v>111</v>
      </c>
      <c r="D52" s="250">
        <v>120.21000000000001</v>
      </c>
      <c r="E52" s="255">
        <v>152.66</v>
      </c>
    </row>
    <row r="53" spans="2:5" ht="13.5" thickBot="1">
      <c r="B53" s="148" t="s">
        <v>9</v>
      </c>
      <c r="C53" s="149" t="s">
        <v>41</v>
      </c>
      <c r="D53" s="256">
        <v>120.08</v>
      </c>
      <c r="E53" s="257">
        <v>146.9</v>
      </c>
    </row>
    <row r="54" spans="2:5">
      <c r="B54" s="150"/>
      <c r="C54" s="151"/>
      <c r="D54" s="258"/>
      <c r="E54" s="258"/>
    </row>
    <row r="55" spans="2:5" ht="13.5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23.25" thickBot="1">
      <c r="B57" s="436" t="s">
        <v>42</v>
      </c>
      <c r="C57" s="437"/>
      <c r="D57" s="290" t="s">
        <v>118</v>
      </c>
      <c r="E57" s="291" t="s">
        <v>113</v>
      </c>
    </row>
    <row r="58" spans="2:5">
      <c r="B58" s="152" t="s">
        <v>18</v>
      </c>
      <c r="C58" s="153" t="s">
        <v>43</v>
      </c>
      <c r="D58" s="261">
        <f>D64</f>
        <v>1014176.09</v>
      </c>
      <c r="E58" s="262">
        <f>D58/E21</f>
        <v>1</v>
      </c>
    </row>
    <row r="59" spans="2:5" ht="25.5">
      <c r="B59" s="349" t="s">
        <v>4</v>
      </c>
      <c r="C59" s="155" t="s">
        <v>44</v>
      </c>
      <c r="D59" s="263">
        <v>0</v>
      </c>
      <c r="E59" s="264">
        <v>0</v>
      </c>
    </row>
    <row r="60" spans="2:5" ht="25.5">
      <c r="B60" s="350" t="s">
        <v>6</v>
      </c>
      <c r="C60" s="157" t="s">
        <v>45</v>
      </c>
      <c r="D60" s="265">
        <v>0</v>
      </c>
      <c r="E60" s="266">
        <v>0</v>
      </c>
    </row>
    <row r="61" spans="2:5">
      <c r="B61" s="350" t="s">
        <v>8</v>
      </c>
      <c r="C61" s="157" t="s">
        <v>46</v>
      </c>
      <c r="D61" s="265">
        <v>0</v>
      </c>
      <c r="E61" s="266">
        <v>0</v>
      </c>
    </row>
    <row r="62" spans="2:5">
      <c r="B62" s="350" t="s">
        <v>9</v>
      </c>
      <c r="C62" s="157" t="s">
        <v>47</v>
      </c>
      <c r="D62" s="265">
        <v>0</v>
      </c>
      <c r="E62" s="266">
        <v>0</v>
      </c>
    </row>
    <row r="63" spans="2:5">
      <c r="B63" s="350" t="s">
        <v>29</v>
      </c>
      <c r="C63" s="157" t="s">
        <v>48</v>
      </c>
      <c r="D63" s="265">
        <v>0</v>
      </c>
      <c r="E63" s="266">
        <v>0</v>
      </c>
    </row>
    <row r="64" spans="2:5">
      <c r="B64" s="349" t="s">
        <v>31</v>
      </c>
      <c r="C64" s="155" t="s">
        <v>49</v>
      </c>
      <c r="D64" s="263">
        <f>E21</f>
        <v>1014176.09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v>0</v>
      </c>
      <c r="E73" s="275">
        <v>0</v>
      </c>
    </row>
    <row r="74" spans="2:5">
      <c r="B74" s="352" t="s">
        <v>64</v>
      </c>
      <c r="C74" s="134" t="s">
        <v>66</v>
      </c>
      <c r="D74" s="270">
        <f>D58</f>
        <v>1014176.09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f>D74</f>
        <v>1014176.09</v>
      </c>
      <c r="E75" s="266">
        <f>E74</f>
        <v>1</v>
      </c>
    </row>
    <row r="76" spans="2:5">
      <c r="B76" s="350" t="s">
        <v>6</v>
      </c>
      <c r="C76" s="157" t="s">
        <v>115</v>
      </c>
      <c r="D76" s="265">
        <v>0</v>
      </c>
      <c r="E76" s="266">
        <v>0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" right="0.7" top="0.75" bottom="0.75" header="0.3" footer="0.3"/>
  <pageSetup paperSize="9" orientation="portrait" r:id="rId1"/>
  <headerFooter>
    <oddHeader>&amp;C&amp;"Calibri"&amp;10&amp;K000000Confidential&amp;1#</oddHeader>
  </headerFooter>
  <customProperties>
    <customPr name="_pios_id" r:id="rId2"/>
  </customProperties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 codeName="Arkusz128">
    <pageSetUpPr fitToPage="1"/>
  </sheetPr>
  <dimension ref="A1:L81"/>
  <sheetViews>
    <sheetView zoomScale="86" zoomScaleNormal="86" workbookViewId="0">
      <selection activeCell="L47" sqref="L47"/>
    </sheetView>
  </sheetViews>
  <sheetFormatPr defaultRowHeight="12.75"/>
  <cols>
    <col min="1" max="1" width="9.140625" style="18"/>
    <col min="2" max="2" width="4.42578125" bestFit="1" customWidth="1"/>
    <col min="3" max="3" width="77.7109375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9.140625" style="186" bestFit="1" customWidth="1"/>
    <col min="11" max="11" width="7.425781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</row>
    <row r="4" spans="2:12" ht="15">
      <c r="B4" s="216"/>
      <c r="C4" s="216"/>
      <c r="D4" s="216"/>
      <c r="E4" s="216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160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344" t="s">
        <v>3</v>
      </c>
      <c r="C11" s="331" t="s">
        <v>105</v>
      </c>
      <c r="D11" s="280">
        <v>644841.76</v>
      </c>
      <c r="E11" s="221">
        <f>SUM(E12:E16)</f>
        <v>812150.39</v>
      </c>
    </row>
    <row r="12" spans="2:12">
      <c r="B12" s="345" t="s">
        <v>4</v>
      </c>
      <c r="C12" s="128" t="s">
        <v>5</v>
      </c>
      <c r="D12" s="281">
        <v>644841.76</v>
      </c>
      <c r="E12" s="282">
        <v>812150.39</v>
      </c>
    </row>
    <row r="13" spans="2:12">
      <c r="B13" s="345" t="s">
        <v>6</v>
      </c>
      <c r="C13" s="332" t="s">
        <v>7</v>
      </c>
      <c r="D13" s="281">
        <v>0</v>
      </c>
      <c r="E13" s="333">
        <v>0</v>
      </c>
    </row>
    <row r="14" spans="2:12">
      <c r="B14" s="345" t="s">
        <v>8</v>
      </c>
      <c r="C14" s="332" t="s">
        <v>10</v>
      </c>
      <c r="D14" s="281">
        <v>0</v>
      </c>
      <c r="E14" s="333">
        <v>0</v>
      </c>
      <c r="G14" s="188"/>
    </row>
    <row r="15" spans="2:12">
      <c r="B15" s="345" t="s">
        <v>102</v>
      </c>
      <c r="C15" s="332" t="s">
        <v>11</v>
      </c>
      <c r="D15" s="281">
        <v>0</v>
      </c>
      <c r="E15" s="333">
        <v>0</v>
      </c>
    </row>
    <row r="16" spans="2:12">
      <c r="B16" s="346" t="s">
        <v>103</v>
      </c>
      <c r="C16" s="334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45" t="s">
        <v>4</v>
      </c>
      <c r="C18" s="128" t="s">
        <v>11</v>
      </c>
      <c r="D18" s="283">
        <v>0</v>
      </c>
      <c r="E18" s="333">
        <v>0</v>
      </c>
    </row>
    <row r="19" spans="2:11">
      <c r="B19" s="345" t="s">
        <v>6</v>
      </c>
      <c r="C19" s="332" t="s">
        <v>104</v>
      </c>
      <c r="D19" s="281">
        <v>0</v>
      </c>
      <c r="E19" s="333">
        <v>0</v>
      </c>
    </row>
    <row r="20" spans="2:11" ht="13.5" thickBot="1">
      <c r="B20" s="347" t="s">
        <v>8</v>
      </c>
      <c r="C20" s="336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644841.76</v>
      </c>
      <c r="E21" s="246">
        <f>E11-E17</f>
        <v>812150.39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>
      <c r="B23" s="429" t="s">
        <v>100</v>
      </c>
      <c r="C23" s="419"/>
      <c r="D23" s="419"/>
      <c r="E23" s="419"/>
      <c r="G23" s="187"/>
    </row>
    <row r="24" spans="2:11" ht="14.25" thickBot="1">
      <c r="B24" s="430" t="s">
        <v>101</v>
      </c>
      <c r="C24" s="420"/>
      <c r="D24" s="420"/>
      <c r="E24" s="420"/>
    </row>
    <row r="25" spans="2:11" ht="13.5" thickBot="1">
      <c r="B25" s="168"/>
      <c r="C25" s="178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179" t="s">
        <v>15</v>
      </c>
      <c r="C26" s="180" t="s">
        <v>16</v>
      </c>
      <c r="D26" s="366">
        <v>612805.16</v>
      </c>
      <c r="E26" s="235">
        <v>665580.61</v>
      </c>
      <c r="G26" s="194"/>
    </row>
    <row r="27" spans="2:11">
      <c r="B27" s="131" t="s">
        <v>17</v>
      </c>
      <c r="C27" s="132" t="s">
        <v>107</v>
      </c>
      <c r="D27" s="236">
        <v>-87497.53</v>
      </c>
      <c r="E27" s="237">
        <v>-5930.84</v>
      </c>
      <c r="F27" s="57"/>
      <c r="G27" s="194"/>
      <c r="H27" s="193"/>
      <c r="I27" s="187"/>
      <c r="J27" s="194"/>
    </row>
    <row r="28" spans="2:11">
      <c r="B28" s="131" t="s">
        <v>18</v>
      </c>
      <c r="C28" s="132" t="s">
        <v>19</v>
      </c>
      <c r="D28" s="236">
        <v>34675.839999999997</v>
      </c>
      <c r="E28" s="238">
        <v>0.01</v>
      </c>
      <c r="F28" s="57"/>
      <c r="G28" s="187"/>
      <c r="H28" s="193"/>
      <c r="I28" s="187"/>
      <c r="J28" s="194"/>
    </row>
    <row r="29" spans="2:11">
      <c r="B29" s="140" t="s">
        <v>4</v>
      </c>
      <c r="C29" s="128" t="s">
        <v>20</v>
      </c>
      <c r="D29" s="239">
        <v>0</v>
      </c>
      <c r="E29" s="240">
        <v>0</v>
      </c>
      <c r="F29" s="57"/>
      <c r="G29" s="187"/>
      <c r="H29" s="193"/>
      <c r="I29" s="187"/>
      <c r="J29" s="194"/>
    </row>
    <row r="30" spans="2:11">
      <c r="B30" s="140" t="s">
        <v>6</v>
      </c>
      <c r="C30" s="128" t="s">
        <v>21</v>
      </c>
      <c r="D30" s="239">
        <v>0</v>
      </c>
      <c r="E30" s="240">
        <v>0</v>
      </c>
      <c r="F30" s="57"/>
      <c r="G30" s="187"/>
      <c r="H30" s="193"/>
      <c r="I30" s="187"/>
      <c r="J30" s="194"/>
    </row>
    <row r="31" spans="2:11">
      <c r="B31" s="140" t="s">
        <v>8</v>
      </c>
      <c r="C31" s="128" t="s">
        <v>22</v>
      </c>
      <c r="D31" s="239">
        <v>34675.839999999997</v>
      </c>
      <c r="E31" s="240">
        <v>0.01</v>
      </c>
      <c r="F31" s="57"/>
      <c r="G31" s="187"/>
      <c r="H31" s="193"/>
      <c r="I31" s="187"/>
      <c r="J31" s="194"/>
    </row>
    <row r="32" spans="2:11">
      <c r="B32" s="133" t="s">
        <v>23</v>
      </c>
      <c r="C32" s="134" t="s">
        <v>24</v>
      </c>
      <c r="D32" s="236">
        <v>122173.37</v>
      </c>
      <c r="E32" s="238">
        <v>5930.85</v>
      </c>
      <c r="F32" s="57"/>
      <c r="G32" s="194"/>
      <c r="H32" s="193"/>
      <c r="I32" s="187"/>
      <c r="J32" s="194"/>
    </row>
    <row r="33" spans="2:10">
      <c r="B33" s="140" t="s">
        <v>4</v>
      </c>
      <c r="C33" s="128" t="s">
        <v>25</v>
      </c>
      <c r="D33" s="239">
        <v>116975.12</v>
      </c>
      <c r="E33" s="240">
        <v>0</v>
      </c>
      <c r="F33" s="57"/>
      <c r="G33" s="187"/>
      <c r="H33" s="193"/>
      <c r="I33" s="187"/>
      <c r="J33" s="194"/>
    </row>
    <row r="34" spans="2:10">
      <c r="B34" s="140" t="s">
        <v>6</v>
      </c>
      <c r="C34" s="128" t="s">
        <v>26</v>
      </c>
      <c r="D34" s="239">
        <v>0</v>
      </c>
      <c r="E34" s="240">
        <v>0</v>
      </c>
      <c r="F34" s="57"/>
      <c r="G34" s="187"/>
      <c r="H34" s="193"/>
      <c r="I34" s="187"/>
      <c r="J34" s="194"/>
    </row>
    <row r="35" spans="2:10">
      <c r="B35" s="140" t="s">
        <v>8</v>
      </c>
      <c r="C35" s="128" t="s">
        <v>27</v>
      </c>
      <c r="D35" s="239">
        <v>330.86</v>
      </c>
      <c r="E35" s="240">
        <v>7.51</v>
      </c>
      <c r="F35" s="57"/>
      <c r="G35" s="187"/>
      <c r="H35" s="193"/>
      <c r="I35" s="187"/>
      <c r="J35" s="194"/>
    </row>
    <row r="36" spans="2:10">
      <c r="B36" s="140" t="s">
        <v>9</v>
      </c>
      <c r="C36" s="128" t="s">
        <v>28</v>
      </c>
      <c r="D36" s="239">
        <v>0</v>
      </c>
      <c r="E36" s="240">
        <v>0</v>
      </c>
      <c r="F36" s="57"/>
      <c r="G36" s="187"/>
      <c r="H36" s="193"/>
      <c r="I36" s="187"/>
      <c r="J36" s="194"/>
    </row>
    <row r="37" spans="2:10" ht="25.5">
      <c r="B37" s="140" t="s">
        <v>29</v>
      </c>
      <c r="C37" s="128" t="s">
        <v>30</v>
      </c>
      <c r="D37" s="239">
        <v>4867.3900000000003</v>
      </c>
      <c r="E37" s="240">
        <v>5923.34</v>
      </c>
      <c r="F37" s="57"/>
      <c r="G37" s="187"/>
      <c r="H37" s="193"/>
      <c r="I37" s="187"/>
      <c r="J37" s="194"/>
    </row>
    <row r="38" spans="2:10">
      <c r="B38" s="140" t="s">
        <v>31</v>
      </c>
      <c r="C38" s="128" t="s">
        <v>32</v>
      </c>
      <c r="D38" s="239">
        <v>0</v>
      </c>
      <c r="E38" s="240">
        <v>0</v>
      </c>
      <c r="F38" s="57"/>
      <c r="G38" s="187"/>
      <c r="H38" s="193"/>
      <c r="I38" s="187"/>
      <c r="J38" s="194"/>
    </row>
    <row r="39" spans="2:10">
      <c r="B39" s="141" t="s">
        <v>33</v>
      </c>
      <c r="C39" s="142" t="s">
        <v>34</v>
      </c>
      <c r="D39" s="241">
        <v>0</v>
      </c>
      <c r="E39" s="242">
        <v>0</v>
      </c>
      <c r="F39" s="57"/>
      <c r="G39" s="187"/>
      <c r="H39" s="193"/>
      <c r="I39" s="187"/>
      <c r="J39" s="194"/>
    </row>
    <row r="40" spans="2:10" ht="13.5" thickBot="1">
      <c r="B40" s="181" t="s">
        <v>35</v>
      </c>
      <c r="C40" s="182" t="s">
        <v>36</v>
      </c>
      <c r="D40" s="243">
        <v>119534.13</v>
      </c>
      <c r="E40" s="244">
        <v>152500.62</v>
      </c>
      <c r="G40" s="194"/>
      <c r="H40" s="189"/>
    </row>
    <row r="41" spans="2:10" ht="13.5" thickBot="1">
      <c r="B41" s="183" t="s">
        <v>37</v>
      </c>
      <c r="C41" s="184" t="s">
        <v>38</v>
      </c>
      <c r="D41" s="367">
        <v>644841.76</v>
      </c>
      <c r="E41" s="246">
        <f>SUM(E26,E27,E40)</f>
        <v>812150.39</v>
      </c>
      <c r="F41" s="59"/>
      <c r="G41" s="194"/>
    </row>
    <row r="42" spans="2:10">
      <c r="B42" s="185"/>
      <c r="C42" s="185"/>
      <c r="D42" s="247"/>
      <c r="E42" s="247"/>
      <c r="F42" s="59"/>
      <c r="G42" s="188"/>
    </row>
    <row r="43" spans="2:10" ht="13.5">
      <c r="B43" s="429" t="s">
        <v>60</v>
      </c>
      <c r="C43" s="421"/>
      <c r="D43" s="421"/>
      <c r="E43" s="421"/>
      <c r="G43" s="187"/>
    </row>
    <row r="44" spans="2:10" ht="14.25" thickBot="1">
      <c r="B44" s="430" t="s">
        <v>117</v>
      </c>
      <c r="C44" s="422"/>
      <c r="D44" s="422"/>
      <c r="E44" s="422"/>
      <c r="G44"/>
      <c r="H44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/>
      <c r="H45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144" t="s">
        <v>4</v>
      </c>
      <c r="C47" s="128" t="s">
        <v>40</v>
      </c>
      <c r="D47" s="250">
        <v>8795.8253999999997</v>
      </c>
      <c r="E47" s="251">
        <v>7530.0442000000003</v>
      </c>
      <c r="G47" s="187"/>
    </row>
    <row r="48" spans="2:10">
      <c r="B48" s="145" t="s">
        <v>6</v>
      </c>
      <c r="C48" s="142" t="s">
        <v>41</v>
      </c>
      <c r="D48" s="250">
        <v>7590.8388999999997</v>
      </c>
      <c r="E48" s="252">
        <v>7470.1103000000003</v>
      </c>
      <c r="G48" s="196"/>
    </row>
    <row r="49" spans="2:5">
      <c r="B49" s="146" t="s">
        <v>23</v>
      </c>
      <c r="C49" s="147" t="s">
        <v>109</v>
      </c>
      <c r="D49" s="253"/>
      <c r="E49" s="254"/>
    </row>
    <row r="50" spans="2:5">
      <c r="B50" s="144" t="s">
        <v>4</v>
      </c>
      <c r="C50" s="128" t="s">
        <v>40</v>
      </c>
      <c r="D50" s="250">
        <v>69.67</v>
      </c>
      <c r="E50" s="255">
        <v>88.39</v>
      </c>
    </row>
    <row r="51" spans="2:5">
      <c r="B51" s="144" t="s">
        <v>6</v>
      </c>
      <c r="C51" s="128" t="s">
        <v>110</v>
      </c>
      <c r="D51" s="250">
        <v>69.67</v>
      </c>
      <c r="E51" s="255">
        <v>88.39</v>
      </c>
    </row>
    <row r="52" spans="2:5">
      <c r="B52" s="144" t="s">
        <v>8</v>
      </c>
      <c r="C52" s="128" t="s">
        <v>111</v>
      </c>
      <c r="D52" s="250">
        <v>87.2</v>
      </c>
      <c r="E52" s="255">
        <v>111.11</v>
      </c>
    </row>
    <row r="53" spans="2:5" ht="13.5" thickBot="1">
      <c r="B53" s="148" t="s">
        <v>9</v>
      </c>
      <c r="C53" s="149" t="s">
        <v>41</v>
      </c>
      <c r="D53" s="256">
        <v>84.95</v>
      </c>
      <c r="E53" s="257">
        <v>108.72</v>
      </c>
    </row>
    <row r="54" spans="2:5">
      <c r="B54" s="150"/>
      <c r="C54" s="151"/>
      <c r="D54" s="258"/>
      <c r="E54" s="258"/>
    </row>
    <row r="55" spans="2:5" ht="13.5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23.25" thickBot="1">
      <c r="B57" s="436" t="s">
        <v>42</v>
      </c>
      <c r="C57" s="437"/>
      <c r="D57" s="290" t="s">
        <v>118</v>
      </c>
      <c r="E57" s="291" t="s">
        <v>113</v>
      </c>
    </row>
    <row r="58" spans="2:5">
      <c r="B58" s="152" t="s">
        <v>18</v>
      </c>
      <c r="C58" s="153" t="s">
        <v>43</v>
      </c>
      <c r="D58" s="261">
        <f>D64</f>
        <v>812150.39</v>
      </c>
      <c r="E58" s="262">
        <f>D58/E21</f>
        <v>1</v>
      </c>
    </row>
    <row r="59" spans="2:5" ht="25.5">
      <c r="B59" s="349" t="s">
        <v>4</v>
      </c>
      <c r="C59" s="155" t="s">
        <v>44</v>
      </c>
      <c r="D59" s="263">
        <v>0</v>
      </c>
      <c r="E59" s="264">
        <v>0</v>
      </c>
    </row>
    <row r="60" spans="2:5" ht="25.5">
      <c r="B60" s="350" t="s">
        <v>6</v>
      </c>
      <c r="C60" s="157" t="s">
        <v>45</v>
      </c>
      <c r="D60" s="265">
        <v>0</v>
      </c>
      <c r="E60" s="266">
        <v>0</v>
      </c>
    </row>
    <row r="61" spans="2:5">
      <c r="B61" s="350" t="s">
        <v>8</v>
      </c>
      <c r="C61" s="157" t="s">
        <v>46</v>
      </c>
      <c r="D61" s="265">
        <v>0</v>
      </c>
      <c r="E61" s="266">
        <v>0</v>
      </c>
    </row>
    <row r="62" spans="2:5">
      <c r="B62" s="350" t="s">
        <v>9</v>
      </c>
      <c r="C62" s="157" t="s">
        <v>47</v>
      </c>
      <c r="D62" s="265">
        <v>0</v>
      </c>
      <c r="E62" s="266">
        <v>0</v>
      </c>
    </row>
    <row r="63" spans="2:5">
      <c r="B63" s="350" t="s">
        <v>29</v>
      </c>
      <c r="C63" s="157" t="s">
        <v>48</v>
      </c>
      <c r="D63" s="265">
        <v>0</v>
      </c>
      <c r="E63" s="266">
        <v>0</v>
      </c>
    </row>
    <row r="64" spans="2:5">
      <c r="B64" s="349" t="s">
        <v>31</v>
      </c>
      <c r="C64" s="155" t="s">
        <v>49</v>
      </c>
      <c r="D64" s="263">
        <f>E21</f>
        <v>812150.39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v>0</v>
      </c>
      <c r="E73" s="275">
        <v>0</v>
      </c>
    </row>
    <row r="74" spans="2:5">
      <c r="B74" s="352" t="s">
        <v>64</v>
      </c>
      <c r="C74" s="134" t="s">
        <v>66</v>
      </c>
      <c r="D74" s="270">
        <f>D58</f>
        <v>812150.39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f>D74</f>
        <v>812150.39</v>
      </c>
      <c r="E75" s="266">
        <f>E74</f>
        <v>1</v>
      </c>
    </row>
    <row r="76" spans="2:5">
      <c r="B76" s="350" t="s">
        <v>6</v>
      </c>
      <c r="C76" s="157" t="s">
        <v>115</v>
      </c>
      <c r="D76" s="265">
        <v>0</v>
      </c>
      <c r="E76" s="266">
        <v>0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  <headerFooter>
    <oddHeader>&amp;C&amp;"Calibri"&amp;10&amp;K000000Confidential&amp;1#</oddHeader>
  </headerFooter>
  <customProperties>
    <customPr name="_pios_id" r:id="rId2"/>
  </customPropertie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 codeName="Arkusz129"/>
  <dimension ref="A1:L81"/>
  <sheetViews>
    <sheetView zoomScale="86" zoomScaleNormal="86" workbookViewId="0">
      <selection activeCell="E26" sqref="E26"/>
    </sheetView>
  </sheetViews>
  <sheetFormatPr defaultRowHeight="12.75"/>
  <cols>
    <col min="1" max="1" width="9.140625" style="18"/>
    <col min="2" max="2" width="4.42578125" bestFit="1" customWidth="1"/>
    <col min="3" max="3" width="77.7109375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9.140625" style="186" bestFit="1" customWidth="1"/>
    <col min="11" max="11" width="7.425781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H2" s="200"/>
      <c r="I2" s="200"/>
      <c r="J2" s="194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  <c r="H3" s="200"/>
      <c r="I3" s="200"/>
      <c r="J3" s="194"/>
    </row>
    <row r="4" spans="2:12" ht="15">
      <c r="B4" s="216"/>
      <c r="C4" s="216"/>
      <c r="D4" s="216"/>
      <c r="E4" s="216"/>
      <c r="J4" s="194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190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344" t="s">
        <v>3</v>
      </c>
      <c r="C11" s="331" t="s">
        <v>105</v>
      </c>
      <c r="D11" s="280">
        <v>3409894.69</v>
      </c>
      <c r="E11" s="221">
        <f>SUM(E12:E16)</f>
        <v>3178557.91</v>
      </c>
    </row>
    <row r="12" spans="2:12">
      <c r="B12" s="345" t="s">
        <v>4</v>
      </c>
      <c r="C12" s="128" t="s">
        <v>5</v>
      </c>
      <c r="D12" s="281">
        <v>3409894.69</v>
      </c>
      <c r="E12" s="282">
        <v>3178557.91</v>
      </c>
    </row>
    <row r="13" spans="2:12">
      <c r="B13" s="345" t="s">
        <v>6</v>
      </c>
      <c r="C13" s="332" t="s">
        <v>7</v>
      </c>
      <c r="D13" s="281">
        <v>0</v>
      </c>
      <c r="E13" s="333">
        <v>0</v>
      </c>
    </row>
    <row r="14" spans="2:12">
      <c r="B14" s="345" t="s">
        <v>8</v>
      </c>
      <c r="C14" s="332" t="s">
        <v>10</v>
      </c>
      <c r="D14" s="281">
        <v>0</v>
      </c>
      <c r="E14" s="333">
        <v>0</v>
      </c>
      <c r="G14" s="188"/>
    </row>
    <row r="15" spans="2:12">
      <c r="B15" s="345" t="s">
        <v>102</v>
      </c>
      <c r="C15" s="332" t="s">
        <v>11</v>
      </c>
      <c r="D15" s="281">
        <v>0</v>
      </c>
      <c r="E15" s="333">
        <v>0</v>
      </c>
    </row>
    <row r="16" spans="2:12">
      <c r="B16" s="346" t="s">
        <v>103</v>
      </c>
      <c r="C16" s="334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45" t="s">
        <v>4</v>
      </c>
      <c r="C18" s="128" t="s">
        <v>11</v>
      </c>
      <c r="D18" s="283">
        <v>0</v>
      </c>
      <c r="E18" s="333">
        <v>0</v>
      </c>
    </row>
    <row r="19" spans="2:11">
      <c r="B19" s="345" t="s">
        <v>6</v>
      </c>
      <c r="C19" s="332" t="s">
        <v>104</v>
      </c>
      <c r="D19" s="281">
        <v>0</v>
      </c>
      <c r="E19" s="333">
        <v>0</v>
      </c>
    </row>
    <row r="20" spans="2:11" ht="13.5" thickBot="1">
      <c r="B20" s="347" t="s">
        <v>8</v>
      </c>
      <c r="C20" s="336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3409894.69</v>
      </c>
      <c r="E21" s="246">
        <f>E11-E17</f>
        <v>3178557.91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>
      <c r="B23" s="429" t="s">
        <v>100</v>
      </c>
      <c r="C23" s="419"/>
      <c r="D23" s="419"/>
      <c r="E23" s="419"/>
      <c r="G23" s="187"/>
    </row>
    <row r="24" spans="2:11" ht="14.25" thickBot="1">
      <c r="B24" s="430" t="s">
        <v>101</v>
      </c>
      <c r="C24" s="420"/>
      <c r="D24" s="420"/>
      <c r="E24" s="420"/>
    </row>
    <row r="25" spans="2:11" ht="13.5" thickBot="1">
      <c r="B25" s="168"/>
      <c r="C25" s="178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179" t="s">
        <v>15</v>
      </c>
      <c r="C26" s="180" t="s">
        <v>16</v>
      </c>
      <c r="D26" s="366">
        <v>3394873.35</v>
      </c>
      <c r="E26" s="235">
        <v>3370865.8</v>
      </c>
      <c r="G26" s="194"/>
    </row>
    <row r="27" spans="2:11">
      <c r="B27" s="131" t="s">
        <v>17</v>
      </c>
      <c r="C27" s="132" t="s">
        <v>107</v>
      </c>
      <c r="D27" s="236">
        <v>-48943.44</v>
      </c>
      <c r="E27" s="237">
        <v>-215160.66</v>
      </c>
      <c r="F27" s="57"/>
      <c r="G27" s="194"/>
      <c r="H27" s="193"/>
      <c r="I27" s="187"/>
      <c r="J27" s="194"/>
    </row>
    <row r="28" spans="2:11">
      <c r="B28" s="131" t="s">
        <v>18</v>
      </c>
      <c r="C28" s="132" t="s">
        <v>19</v>
      </c>
      <c r="D28" s="236">
        <v>0.03</v>
      </c>
      <c r="E28" s="238">
        <v>0</v>
      </c>
      <c r="F28" s="57"/>
      <c r="G28" s="187"/>
      <c r="H28" s="193"/>
      <c r="I28" s="187"/>
      <c r="J28" s="194"/>
    </row>
    <row r="29" spans="2:11">
      <c r="B29" s="140" t="s">
        <v>4</v>
      </c>
      <c r="C29" s="128" t="s">
        <v>20</v>
      </c>
      <c r="D29" s="239">
        <v>0</v>
      </c>
      <c r="E29" s="240">
        <v>0</v>
      </c>
      <c r="F29" s="57"/>
      <c r="G29" s="187"/>
      <c r="H29" s="193"/>
      <c r="I29" s="187"/>
      <c r="J29" s="194"/>
    </row>
    <row r="30" spans="2:11">
      <c r="B30" s="140" t="s">
        <v>6</v>
      </c>
      <c r="C30" s="128" t="s">
        <v>21</v>
      </c>
      <c r="D30" s="239">
        <v>0</v>
      </c>
      <c r="E30" s="240">
        <v>0</v>
      </c>
      <c r="F30" s="57"/>
      <c r="G30" s="187"/>
      <c r="H30" s="193"/>
      <c r="I30" s="187"/>
      <c r="J30" s="194"/>
    </row>
    <row r="31" spans="2:11">
      <c r="B31" s="140" t="s">
        <v>8</v>
      </c>
      <c r="C31" s="128" t="s">
        <v>22</v>
      </c>
      <c r="D31" s="239">
        <v>0.03</v>
      </c>
      <c r="E31" s="240">
        <v>0</v>
      </c>
      <c r="F31" s="57"/>
      <c r="G31" s="187"/>
      <c r="H31" s="193"/>
      <c r="I31" s="187"/>
      <c r="J31" s="194"/>
    </row>
    <row r="32" spans="2:11">
      <c r="B32" s="133" t="s">
        <v>23</v>
      </c>
      <c r="C32" s="134" t="s">
        <v>24</v>
      </c>
      <c r="D32" s="236">
        <v>48943.47</v>
      </c>
      <c r="E32" s="238">
        <v>215160.66</v>
      </c>
      <c r="F32" s="57"/>
      <c r="G32" s="194"/>
      <c r="H32" s="193"/>
      <c r="I32" s="187"/>
      <c r="J32" s="194"/>
    </row>
    <row r="33" spans="2:10">
      <c r="B33" s="140" t="s">
        <v>4</v>
      </c>
      <c r="C33" s="128" t="s">
        <v>25</v>
      </c>
      <c r="D33" s="239">
        <v>0</v>
      </c>
      <c r="E33" s="240">
        <v>181989.2</v>
      </c>
      <c r="F33" s="57"/>
      <c r="G33" s="187"/>
      <c r="H33" s="193"/>
      <c r="I33" s="187"/>
      <c r="J33" s="194"/>
    </row>
    <row r="34" spans="2:10">
      <c r="B34" s="140" t="s">
        <v>6</v>
      </c>
      <c r="C34" s="128" t="s">
        <v>26</v>
      </c>
      <c r="D34" s="239">
        <v>13241.11</v>
      </c>
      <c r="E34" s="240">
        <v>0</v>
      </c>
      <c r="F34" s="57"/>
      <c r="G34" s="187"/>
      <c r="H34" s="193"/>
      <c r="I34" s="187"/>
      <c r="J34" s="194"/>
    </row>
    <row r="35" spans="2:10">
      <c r="B35" s="140" t="s">
        <v>8</v>
      </c>
      <c r="C35" s="128" t="s">
        <v>27</v>
      </c>
      <c r="D35" s="239">
        <v>7916.19</v>
      </c>
      <c r="E35" s="240">
        <v>7091.77</v>
      </c>
      <c r="F35" s="57"/>
      <c r="G35" s="187"/>
      <c r="H35" s="193"/>
      <c r="I35" s="187"/>
      <c r="J35" s="194"/>
    </row>
    <row r="36" spans="2:10">
      <c r="B36" s="140" t="s">
        <v>9</v>
      </c>
      <c r="C36" s="128" t="s">
        <v>28</v>
      </c>
      <c r="D36" s="239">
        <v>0</v>
      </c>
      <c r="E36" s="240">
        <v>0</v>
      </c>
      <c r="F36" s="57"/>
      <c r="G36" s="187"/>
      <c r="H36" s="193"/>
      <c r="I36" s="187"/>
      <c r="J36" s="194"/>
    </row>
    <row r="37" spans="2:10" ht="25.5">
      <c r="B37" s="140" t="s">
        <v>29</v>
      </c>
      <c r="C37" s="128" t="s">
        <v>30</v>
      </c>
      <c r="D37" s="239">
        <v>27786.17</v>
      </c>
      <c r="E37" s="240">
        <v>26079.67</v>
      </c>
      <c r="F37" s="57"/>
      <c r="G37" s="187"/>
      <c r="H37" s="193"/>
      <c r="I37" s="187"/>
      <c r="J37" s="194"/>
    </row>
    <row r="38" spans="2:10">
      <c r="B38" s="140" t="s">
        <v>31</v>
      </c>
      <c r="C38" s="128" t="s">
        <v>32</v>
      </c>
      <c r="D38" s="239">
        <v>0</v>
      </c>
      <c r="E38" s="240">
        <v>0</v>
      </c>
      <c r="F38" s="57"/>
      <c r="G38" s="187"/>
      <c r="H38" s="193"/>
      <c r="I38" s="187"/>
      <c r="J38" s="194"/>
    </row>
    <row r="39" spans="2:10">
      <c r="B39" s="141" t="s">
        <v>33</v>
      </c>
      <c r="C39" s="142" t="s">
        <v>34</v>
      </c>
      <c r="D39" s="241">
        <v>0</v>
      </c>
      <c r="E39" s="242">
        <v>0.02</v>
      </c>
      <c r="F39" s="57"/>
      <c r="G39" s="187"/>
      <c r="H39" s="193"/>
      <c r="I39" s="187"/>
      <c r="J39" s="194"/>
    </row>
    <row r="40" spans="2:10" ht="13.5" thickBot="1">
      <c r="B40" s="181" t="s">
        <v>35</v>
      </c>
      <c r="C40" s="182" t="s">
        <v>36</v>
      </c>
      <c r="D40" s="243">
        <v>63964.78</v>
      </c>
      <c r="E40" s="244">
        <v>22852.77</v>
      </c>
      <c r="G40" s="194"/>
    </row>
    <row r="41" spans="2:10" ht="13.5" thickBot="1">
      <c r="B41" s="183" t="s">
        <v>37</v>
      </c>
      <c r="C41" s="184" t="s">
        <v>38</v>
      </c>
      <c r="D41" s="367">
        <v>3409894.69</v>
      </c>
      <c r="E41" s="246">
        <f>SUM(E26,E27,E40)</f>
        <v>3178557.9099999997</v>
      </c>
      <c r="F41" s="59"/>
      <c r="G41" s="194"/>
    </row>
    <row r="42" spans="2:10">
      <c r="B42" s="185"/>
      <c r="C42" s="185"/>
      <c r="D42" s="247"/>
      <c r="E42" s="247"/>
      <c r="F42" s="59"/>
      <c r="G42" s="188"/>
    </row>
    <row r="43" spans="2:10" ht="13.5">
      <c r="B43" s="429" t="s">
        <v>60</v>
      </c>
      <c r="C43" s="421"/>
      <c r="D43" s="421"/>
      <c r="E43" s="421"/>
      <c r="G43" s="187"/>
    </row>
    <row r="44" spans="2:10" ht="14.25" thickBot="1">
      <c r="B44" s="430" t="s">
        <v>117</v>
      </c>
      <c r="C44" s="422"/>
      <c r="D44" s="422"/>
      <c r="E44" s="422"/>
      <c r="G44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144" t="s">
        <v>4</v>
      </c>
      <c r="C47" s="128" t="s">
        <v>40</v>
      </c>
      <c r="D47" s="250">
        <v>35947.409500000002</v>
      </c>
      <c r="E47" s="251">
        <v>31324.837800000001</v>
      </c>
      <c r="G47" s="187"/>
    </row>
    <row r="48" spans="2:10">
      <c r="B48" s="145" t="s">
        <v>6</v>
      </c>
      <c r="C48" s="142" t="s">
        <v>41</v>
      </c>
      <c r="D48" s="250">
        <v>35442.2065</v>
      </c>
      <c r="E48" s="252">
        <v>29287.366699999999</v>
      </c>
      <c r="G48" s="187"/>
    </row>
    <row r="49" spans="2:7">
      <c r="B49" s="146" t="s">
        <v>23</v>
      </c>
      <c r="C49" s="147" t="s">
        <v>109</v>
      </c>
      <c r="D49" s="253"/>
      <c r="E49" s="254"/>
    </row>
    <row r="50" spans="2:7">
      <c r="B50" s="144" t="s">
        <v>4</v>
      </c>
      <c r="C50" s="128" t="s">
        <v>40</v>
      </c>
      <c r="D50" s="250">
        <v>94.44</v>
      </c>
      <c r="E50" s="255">
        <v>107.61</v>
      </c>
    </row>
    <row r="51" spans="2:7">
      <c r="B51" s="144" t="s">
        <v>6</v>
      </c>
      <c r="C51" s="128" t="s">
        <v>110</v>
      </c>
      <c r="D51" s="250">
        <v>91.25</v>
      </c>
      <c r="E51" s="255">
        <v>99.78</v>
      </c>
    </row>
    <row r="52" spans="2:7">
      <c r="B52" s="144" t="s">
        <v>8</v>
      </c>
      <c r="C52" s="128" t="s">
        <v>111</v>
      </c>
      <c r="D52" s="250">
        <v>102.23</v>
      </c>
      <c r="E52" s="255">
        <v>110.51</v>
      </c>
    </row>
    <row r="53" spans="2:7" ht="13.5" thickBot="1">
      <c r="B53" s="148" t="s">
        <v>9</v>
      </c>
      <c r="C53" s="149" t="s">
        <v>41</v>
      </c>
      <c r="D53" s="256">
        <v>96.21</v>
      </c>
      <c r="E53" s="257">
        <v>108.53</v>
      </c>
    </row>
    <row r="54" spans="2:7">
      <c r="B54" s="150"/>
      <c r="C54" s="151"/>
      <c r="D54" s="258"/>
      <c r="E54" s="258"/>
    </row>
    <row r="55" spans="2:7" ht="13.5">
      <c r="B55" s="429" t="s">
        <v>62</v>
      </c>
      <c r="C55" s="409"/>
      <c r="D55" s="409"/>
      <c r="E55" s="409"/>
    </row>
    <row r="56" spans="2:7" ht="14.25" thickBot="1">
      <c r="B56" s="430" t="s">
        <v>112</v>
      </c>
      <c r="C56" s="411"/>
      <c r="D56" s="411"/>
      <c r="E56" s="411"/>
      <c r="G56"/>
    </row>
    <row r="57" spans="2:7" ht="23.25" thickBot="1">
      <c r="B57" s="436" t="s">
        <v>42</v>
      </c>
      <c r="C57" s="437"/>
      <c r="D57" s="290" t="s">
        <v>118</v>
      </c>
      <c r="E57" s="291" t="s">
        <v>113</v>
      </c>
      <c r="G57"/>
    </row>
    <row r="58" spans="2:7">
      <c r="B58" s="152" t="s">
        <v>18</v>
      </c>
      <c r="C58" s="153" t="s">
        <v>43</v>
      </c>
      <c r="D58" s="261">
        <f>D64</f>
        <v>3178557.91</v>
      </c>
      <c r="E58" s="262">
        <f>D58/E21</f>
        <v>1</v>
      </c>
    </row>
    <row r="59" spans="2:7" ht="25.5">
      <c r="B59" s="349" t="s">
        <v>4</v>
      </c>
      <c r="C59" s="155" t="s">
        <v>44</v>
      </c>
      <c r="D59" s="263">
        <v>0</v>
      </c>
      <c r="E59" s="264">
        <v>0</v>
      </c>
    </row>
    <row r="60" spans="2:7" ht="25.5">
      <c r="B60" s="350" t="s">
        <v>6</v>
      </c>
      <c r="C60" s="157" t="s">
        <v>45</v>
      </c>
      <c r="D60" s="265">
        <v>0</v>
      </c>
      <c r="E60" s="266">
        <v>0</v>
      </c>
    </row>
    <row r="61" spans="2:7">
      <c r="B61" s="350" t="s">
        <v>8</v>
      </c>
      <c r="C61" s="157" t="s">
        <v>46</v>
      </c>
      <c r="D61" s="265">
        <v>0</v>
      </c>
      <c r="E61" s="266">
        <v>0</v>
      </c>
    </row>
    <row r="62" spans="2:7">
      <c r="B62" s="350" t="s">
        <v>9</v>
      </c>
      <c r="C62" s="157" t="s">
        <v>47</v>
      </c>
      <c r="D62" s="265">
        <v>0</v>
      </c>
      <c r="E62" s="266">
        <v>0</v>
      </c>
    </row>
    <row r="63" spans="2:7">
      <c r="B63" s="350" t="s">
        <v>29</v>
      </c>
      <c r="C63" s="157" t="s">
        <v>48</v>
      </c>
      <c r="D63" s="265">
        <v>0</v>
      </c>
      <c r="E63" s="266">
        <v>0</v>
      </c>
    </row>
    <row r="64" spans="2:7">
      <c r="B64" s="349" t="s">
        <v>31</v>
      </c>
      <c r="C64" s="155" t="s">
        <v>49</v>
      </c>
      <c r="D64" s="263">
        <f>E21</f>
        <v>3178557.91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v>0</v>
      </c>
      <c r="E73" s="275">
        <v>0</v>
      </c>
    </row>
    <row r="74" spans="2:5">
      <c r="B74" s="352" t="s">
        <v>64</v>
      </c>
      <c r="C74" s="134" t="s">
        <v>66</v>
      </c>
      <c r="D74" s="270">
        <f>D58</f>
        <v>3178557.91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f>D74</f>
        <v>3178557.91</v>
      </c>
      <c r="E75" s="266">
        <f>E74</f>
        <v>1</v>
      </c>
    </row>
    <row r="76" spans="2:5">
      <c r="B76" s="350" t="s">
        <v>6</v>
      </c>
      <c r="C76" s="157" t="s">
        <v>115</v>
      </c>
      <c r="D76" s="265">
        <v>0</v>
      </c>
      <c r="E76" s="266">
        <v>0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1" type="noConversion"/>
  <pageMargins left="0.59055118110236227" right="0.74803149606299213" top="0.59055118110236227" bottom="0.47244094488188981" header="0.51181102362204722" footer="0.51181102362204722"/>
  <pageSetup paperSize="9" scale="70" orientation="portrait" r:id="rId1"/>
  <headerFooter alignWithMargins="0">
    <oddHeader>&amp;C&amp;"Calibri"&amp;10&amp;K000000Confidential&amp;1#</oddHeader>
  </headerFooter>
  <customProperties>
    <customPr name="_pios_id" r:id="rId2"/>
  </customPropertie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 codeName="Arkusz145"/>
  <dimension ref="A1:L81"/>
  <sheetViews>
    <sheetView zoomScale="86" zoomScaleNormal="86" workbookViewId="0">
      <selection activeCell="H42" sqref="H42"/>
    </sheetView>
  </sheetViews>
  <sheetFormatPr defaultRowHeight="12.75"/>
  <cols>
    <col min="1" max="1" width="9.140625" style="18"/>
    <col min="2" max="2" width="4.5703125" bestFit="1" customWidth="1"/>
    <col min="3" max="3" width="77.7109375" customWidth="1"/>
    <col min="4" max="4" width="17.7109375" style="96" bestFit="1" customWidth="1"/>
    <col min="5" max="5" width="16.425781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8.5703125" style="186" bestFit="1" customWidth="1"/>
    <col min="11" max="11" width="7.1406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H2" s="200"/>
      <c r="I2" s="200"/>
      <c r="J2" s="194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  <c r="H3" s="200"/>
      <c r="I3" s="200"/>
      <c r="J3" s="194"/>
    </row>
    <row r="4" spans="2:12" ht="15">
      <c r="B4" s="216"/>
      <c r="C4" s="216"/>
      <c r="D4" s="216"/>
      <c r="E4" s="216"/>
      <c r="J4" s="194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161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344" t="s">
        <v>3</v>
      </c>
      <c r="C11" s="331" t="s">
        <v>105</v>
      </c>
      <c r="D11" s="280">
        <v>681640.51</v>
      </c>
      <c r="E11" s="221">
        <f>SUM(E12:E16)</f>
        <v>770711.43</v>
      </c>
    </row>
    <row r="12" spans="2:12">
      <c r="B12" s="345" t="s">
        <v>4</v>
      </c>
      <c r="C12" s="128" t="s">
        <v>5</v>
      </c>
      <c r="D12" s="281">
        <v>681640.51</v>
      </c>
      <c r="E12" s="282">
        <v>770711.43</v>
      </c>
    </row>
    <row r="13" spans="2:12">
      <c r="B13" s="345" t="s">
        <v>6</v>
      </c>
      <c r="C13" s="332" t="s">
        <v>7</v>
      </c>
      <c r="D13" s="281">
        <v>0</v>
      </c>
      <c r="E13" s="333">
        <v>0</v>
      </c>
    </row>
    <row r="14" spans="2:12">
      <c r="B14" s="345" t="s">
        <v>8</v>
      </c>
      <c r="C14" s="332" t="s">
        <v>10</v>
      </c>
      <c r="D14" s="281">
        <v>0</v>
      </c>
      <c r="E14" s="333">
        <v>0</v>
      </c>
      <c r="G14" s="188"/>
    </row>
    <row r="15" spans="2:12">
      <c r="B15" s="345" t="s">
        <v>102</v>
      </c>
      <c r="C15" s="332" t="s">
        <v>11</v>
      </c>
      <c r="D15" s="281">
        <v>0</v>
      </c>
      <c r="E15" s="333">
        <v>0</v>
      </c>
    </row>
    <row r="16" spans="2:12">
      <c r="B16" s="346" t="s">
        <v>103</v>
      </c>
      <c r="C16" s="334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45" t="s">
        <v>4</v>
      </c>
      <c r="C18" s="128" t="s">
        <v>11</v>
      </c>
      <c r="D18" s="283">
        <v>0</v>
      </c>
      <c r="E18" s="333">
        <v>0</v>
      </c>
    </row>
    <row r="19" spans="2:11">
      <c r="B19" s="345" t="s">
        <v>6</v>
      </c>
      <c r="C19" s="332" t="s">
        <v>104</v>
      </c>
      <c r="D19" s="281">
        <v>0</v>
      </c>
      <c r="E19" s="333">
        <v>0</v>
      </c>
    </row>
    <row r="20" spans="2:11" ht="13.5" thickBot="1">
      <c r="B20" s="347" t="s">
        <v>8</v>
      </c>
      <c r="C20" s="336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681640.51</v>
      </c>
      <c r="E21" s="246">
        <f>E11-E17</f>
        <v>770711.43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>
      <c r="B23" s="429" t="s">
        <v>100</v>
      </c>
      <c r="C23" s="419"/>
      <c r="D23" s="419"/>
      <c r="E23" s="419"/>
      <c r="G23" s="187"/>
    </row>
    <row r="24" spans="2:11" ht="14.25" thickBot="1">
      <c r="B24" s="430" t="s">
        <v>101</v>
      </c>
      <c r="C24" s="420"/>
      <c r="D24" s="420"/>
      <c r="E24" s="420"/>
    </row>
    <row r="25" spans="2:11" ht="13.5" thickBot="1">
      <c r="B25" s="168"/>
      <c r="C25" s="178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179" t="s">
        <v>15</v>
      </c>
      <c r="C26" s="180" t="s">
        <v>16</v>
      </c>
      <c r="D26" s="366">
        <v>600852.97</v>
      </c>
      <c r="E26" s="235">
        <v>705803.46</v>
      </c>
      <c r="G26" s="194"/>
      <c r="H26" s="189"/>
    </row>
    <row r="27" spans="2:11">
      <c r="B27" s="131" t="s">
        <v>17</v>
      </c>
      <c r="C27" s="132" t="s">
        <v>107</v>
      </c>
      <c r="D27" s="236">
        <v>-31125.62</v>
      </c>
      <c r="E27" s="237">
        <v>-6255.77</v>
      </c>
      <c r="F27" s="57"/>
      <c r="G27" s="194"/>
      <c r="H27" s="193"/>
      <c r="I27" s="187"/>
      <c r="J27" s="194"/>
    </row>
    <row r="28" spans="2:11">
      <c r="B28" s="131" t="s">
        <v>18</v>
      </c>
      <c r="C28" s="132" t="s">
        <v>19</v>
      </c>
      <c r="D28" s="236">
        <v>0</v>
      </c>
      <c r="E28" s="238">
        <v>0</v>
      </c>
      <c r="F28" s="57"/>
      <c r="G28" s="187"/>
      <c r="H28" s="193"/>
      <c r="I28" s="187"/>
      <c r="J28" s="194"/>
    </row>
    <row r="29" spans="2:11">
      <c r="B29" s="140" t="s">
        <v>4</v>
      </c>
      <c r="C29" s="128" t="s">
        <v>20</v>
      </c>
      <c r="D29" s="239">
        <v>0</v>
      </c>
      <c r="E29" s="240">
        <v>0</v>
      </c>
      <c r="F29" s="57"/>
      <c r="G29" s="187"/>
      <c r="H29" s="193"/>
      <c r="I29" s="187"/>
      <c r="J29" s="194"/>
    </row>
    <row r="30" spans="2:11">
      <c r="B30" s="140" t="s">
        <v>6</v>
      </c>
      <c r="C30" s="128" t="s">
        <v>21</v>
      </c>
      <c r="D30" s="239">
        <v>0</v>
      </c>
      <c r="E30" s="240">
        <v>0</v>
      </c>
      <c r="F30" s="57"/>
      <c r="G30" s="187"/>
      <c r="H30" s="193"/>
      <c r="I30" s="187"/>
      <c r="J30" s="194"/>
    </row>
    <row r="31" spans="2:11">
      <c r="B31" s="140" t="s">
        <v>8</v>
      </c>
      <c r="C31" s="128" t="s">
        <v>22</v>
      </c>
      <c r="D31" s="239">
        <v>0</v>
      </c>
      <c r="E31" s="240">
        <v>0</v>
      </c>
      <c r="F31" s="57"/>
      <c r="G31" s="187"/>
      <c r="H31" s="193"/>
      <c r="I31" s="187"/>
      <c r="J31" s="194"/>
    </row>
    <row r="32" spans="2:11">
      <c r="B32" s="133" t="s">
        <v>23</v>
      </c>
      <c r="C32" s="134" t="s">
        <v>24</v>
      </c>
      <c r="D32" s="236">
        <v>31125.62</v>
      </c>
      <c r="E32" s="238">
        <v>6255.77</v>
      </c>
      <c r="F32" s="57"/>
      <c r="G32" s="194"/>
      <c r="H32" s="193"/>
      <c r="I32" s="187"/>
      <c r="J32" s="194"/>
    </row>
    <row r="33" spans="2:10">
      <c r="B33" s="140" t="s">
        <v>4</v>
      </c>
      <c r="C33" s="128" t="s">
        <v>25</v>
      </c>
      <c r="D33" s="239">
        <v>0</v>
      </c>
      <c r="E33" s="240">
        <v>0</v>
      </c>
      <c r="F33" s="57"/>
      <c r="G33" s="187"/>
      <c r="H33" s="193"/>
      <c r="I33" s="187"/>
      <c r="J33" s="194"/>
    </row>
    <row r="34" spans="2:10">
      <c r="B34" s="140" t="s">
        <v>6</v>
      </c>
      <c r="C34" s="128" t="s">
        <v>26</v>
      </c>
      <c r="D34" s="239">
        <v>25792.52</v>
      </c>
      <c r="E34" s="240">
        <v>0</v>
      </c>
      <c r="F34" s="57"/>
      <c r="G34" s="187"/>
      <c r="H34" s="193"/>
      <c r="I34" s="187"/>
      <c r="J34" s="194"/>
    </row>
    <row r="35" spans="2:10">
      <c r="B35" s="140" t="s">
        <v>8</v>
      </c>
      <c r="C35" s="128" t="s">
        <v>27</v>
      </c>
      <c r="D35" s="239">
        <v>157.21</v>
      </c>
      <c r="E35" s="240">
        <v>171.08</v>
      </c>
      <c r="F35" s="57"/>
      <c r="G35" s="187"/>
      <c r="H35" s="193"/>
      <c r="I35" s="187"/>
      <c r="J35" s="194"/>
    </row>
    <row r="36" spans="2:10">
      <c r="B36" s="140" t="s">
        <v>9</v>
      </c>
      <c r="C36" s="128" t="s">
        <v>28</v>
      </c>
      <c r="D36" s="239">
        <v>0</v>
      </c>
      <c r="E36" s="240">
        <v>0</v>
      </c>
      <c r="F36" s="57"/>
      <c r="G36" s="187"/>
      <c r="H36" s="193"/>
      <c r="I36" s="187"/>
      <c r="J36" s="194"/>
    </row>
    <row r="37" spans="2:10" ht="25.5">
      <c r="B37" s="140" t="s">
        <v>29</v>
      </c>
      <c r="C37" s="128" t="s">
        <v>30</v>
      </c>
      <c r="D37" s="239">
        <v>5175.88</v>
      </c>
      <c r="E37" s="240">
        <v>6084.69</v>
      </c>
      <c r="F37" s="57"/>
      <c r="G37" s="187"/>
      <c r="H37" s="193"/>
      <c r="I37" s="187"/>
      <c r="J37" s="194"/>
    </row>
    <row r="38" spans="2:10">
      <c r="B38" s="140" t="s">
        <v>31</v>
      </c>
      <c r="C38" s="128" t="s">
        <v>32</v>
      </c>
      <c r="D38" s="239">
        <v>0</v>
      </c>
      <c r="E38" s="240">
        <v>0</v>
      </c>
      <c r="F38" s="57"/>
      <c r="G38" s="187"/>
      <c r="H38" s="193"/>
      <c r="I38" s="187"/>
      <c r="J38" s="194"/>
    </row>
    <row r="39" spans="2:10">
      <c r="B39" s="141" t="s">
        <v>33</v>
      </c>
      <c r="C39" s="142" t="s">
        <v>34</v>
      </c>
      <c r="D39" s="241">
        <v>0.01</v>
      </c>
      <c r="E39" s="242">
        <v>0</v>
      </c>
      <c r="F39" s="57"/>
      <c r="G39" s="187"/>
      <c r="H39" s="193"/>
      <c r="I39" s="187"/>
      <c r="J39" s="194"/>
    </row>
    <row r="40" spans="2:10" ht="13.5" thickBot="1">
      <c r="B40" s="181" t="s">
        <v>35</v>
      </c>
      <c r="C40" s="182" t="s">
        <v>36</v>
      </c>
      <c r="D40" s="243">
        <v>111913.16</v>
      </c>
      <c r="E40" s="244">
        <v>71163.740000000005</v>
      </c>
      <c r="G40" s="194"/>
      <c r="H40" s="189"/>
    </row>
    <row r="41" spans="2:10" ht="13.5" thickBot="1">
      <c r="B41" s="183" t="s">
        <v>37</v>
      </c>
      <c r="C41" s="184" t="s">
        <v>38</v>
      </c>
      <c r="D41" s="367">
        <v>681640.51</v>
      </c>
      <c r="E41" s="246">
        <f>SUM(E26,E27,E40)</f>
        <v>770711.42999999993</v>
      </c>
      <c r="F41" s="59"/>
      <c r="G41"/>
      <c r="H41" s="189"/>
    </row>
    <row r="42" spans="2:10">
      <c r="B42" s="185"/>
      <c r="C42" s="185"/>
      <c r="D42" s="247"/>
      <c r="E42" s="247"/>
      <c r="F42" s="59"/>
      <c r="G42"/>
      <c r="H42"/>
    </row>
    <row r="43" spans="2:10" ht="13.5">
      <c r="B43" s="429" t="s">
        <v>60</v>
      </c>
      <c r="C43" s="421"/>
      <c r="D43" s="421"/>
      <c r="E43" s="421"/>
      <c r="G43" s="187"/>
      <c r="H43"/>
    </row>
    <row r="44" spans="2:10" ht="14.25" thickBot="1">
      <c r="B44" s="430" t="s">
        <v>117</v>
      </c>
      <c r="C44" s="422"/>
      <c r="D44" s="422"/>
      <c r="E44" s="422"/>
      <c r="G44" s="187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144" t="s">
        <v>4</v>
      </c>
      <c r="C47" s="128" t="s">
        <v>40</v>
      </c>
      <c r="D47" s="250">
        <v>3640.88</v>
      </c>
      <c r="E47" s="251">
        <v>3449.84</v>
      </c>
      <c r="G47" s="187"/>
    </row>
    <row r="48" spans="2:10">
      <c r="B48" s="145" t="s">
        <v>6</v>
      </c>
      <c r="C48" s="142" t="s">
        <v>41</v>
      </c>
      <c r="D48" s="250">
        <v>3478.07</v>
      </c>
      <c r="E48" s="252">
        <v>3420.53</v>
      </c>
      <c r="G48" s="187"/>
    </row>
    <row r="49" spans="2:5">
      <c r="B49" s="146" t="s">
        <v>23</v>
      </c>
      <c r="C49" s="147" t="s">
        <v>109</v>
      </c>
      <c r="D49" s="253"/>
      <c r="E49" s="254"/>
    </row>
    <row r="50" spans="2:5">
      <c r="B50" s="144" t="s">
        <v>4</v>
      </c>
      <c r="C50" s="128" t="s">
        <v>40</v>
      </c>
      <c r="D50" s="250">
        <v>165.02959999999999</v>
      </c>
      <c r="E50" s="255">
        <v>204.59020000000001</v>
      </c>
    </row>
    <row r="51" spans="2:5">
      <c r="B51" s="144" t="s">
        <v>6</v>
      </c>
      <c r="C51" s="128" t="s">
        <v>110</v>
      </c>
      <c r="D51" s="250">
        <v>157.65120000000002</v>
      </c>
      <c r="E51" s="255">
        <v>196.80350000000001</v>
      </c>
    </row>
    <row r="52" spans="2:5">
      <c r="B52" s="144" t="s">
        <v>8</v>
      </c>
      <c r="C52" s="128" t="s">
        <v>111</v>
      </c>
      <c r="D52" s="250">
        <v>198.50660000000002</v>
      </c>
      <c r="E52" s="255">
        <v>228.02430000000001</v>
      </c>
    </row>
    <row r="53" spans="2:5" ht="13.5" thickBot="1">
      <c r="B53" s="148" t="s">
        <v>9</v>
      </c>
      <c r="C53" s="149" t="s">
        <v>41</v>
      </c>
      <c r="D53" s="256">
        <v>195.98240000000001</v>
      </c>
      <c r="E53" s="257">
        <v>225.3193</v>
      </c>
    </row>
    <row r="54" spans="2:5">
      <c r="B54" s="150"/>
      <c r="C54" s="151"/>
      <c r="D54" s="258"/>
      <c r="E54" s="258"/>
    </row>
    <row r="55" spans="2:5" ht="13.5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34.5" thickBot="1">
      <c r="B57" s="436" t="s">
        <v>42</v>
      </c>
      <c r="C57" s="437"/>
      <c r="D57" s="290" t="s">
        <v>118</v>
      </c>
      <c r="E57" s="291" t="s">
        <v>113</v>
      </c>
    </row>
    <row r="58" spans="2:5">
      <c r="B58" s="152" t="s">
        <v>18</v>
      </c>
      <c r="C58" s="153" t="s">
        <v>43</v>
      </c>
      <c r="D58" s="261">
        <f>D64</f>
        <v>770711.43</v>
      </c>
      <c r="E58" s="262">
        <f>D58/E21</f>
        <v>1</v>
      </c>
    </row>
    <row r="59" spans="2:5" ht="25.5">
      <c r="B59" s="349" t="s">
        <v>4</v>
      </c>
      <c r="C59" s="155" t="s">
        <v>44</v>
      </c>
      <c r="D59" s="263">
        <v>0</v>
      </c>
      <c r="E59" s="264">
        <v>0</v>
      </c>
    </row>
    <row r="60" spans="2:5" ht="25.5">
      <c r="B60" s="350" t="s">
        <v>6</v>
      </c>
      <c r="C60" s="157" t="s">
        <v>45</v>
      </c>
      <c r="D60" s="265">
        <v>0</v>
      </c>
      <c r="E60" s="266">
        <v>0</v>
      </c>
    </row>
    <row r="61" spans="2:5">
      <c r="B61" s="350" t="s">
        <v>8</v>
      </c>
      <c r="C61" s="157" t="s">
        <v>46</v>
      </c>
      <c r="D61" s="265">
        <v>0</v>
      </c>
      <c r="E61" s="266">
        <v>0</v>
      </c>
    </row>
    <row r="62" spans="2:5">
      <c r="B62" s="350" t="s">
        <v>9</v>
      </c>
      <c r="C62" s="157" t="s">
        <v>47</v>
      </c>
      <c r="D62" s="265">
        <v>0</v>
      </c>
      <c r="E62" s="266">
        <v>0</v>
      </c>
    </row>
    <row r="63" spans="2:5">
      <c r="B63" s="350" t="s">
        <v>29</v>
      </c>
      <c r="C63" s="157" t="s">
        <v>48</v>
      </c>
      <c r="D63" s="265">
        <v>0</v>
      </c>
      <c r="E63" s="266">
        <v>0</v>
      </c>
    </row>
    <row r="64" spans="2:5">
      <c r="B64" s="349" t="s">
        <v>31</v>
      </c>
      <c r="C64" s="155" t="s">
        <v>49</v>
      </c>
      <c r="D64" s="263">
        <f>E21</f>
        <v>770711.43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v>0</v>
      </c>
      <c r="E73" s="275">
        <v>0</v>
      </c>
    </row>
    <row r="74" spans="2:5">
      <c r="B74" s="352" t="s">
        <v>64</v>
      </c>
      <c r="C74" s="134" t="s">
        <v>66</v>
      </c>
      <c r="D74" s="270">
        <f>D58</f>
        <v>770711.43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v>0</v>
      </c>
      <c r="E75" s="266">
        <v>0</v>
      </c>
    </row>
    <row r="76" spans="2:5">
      <c r="B76" s="350" t="s">
        <v>6</v>
      </c>
      <c r="C76" s="157" t="s">
        <v>115</v>
      </c>
      <c r="D76" s="265">
        <f>D74</f>
        <v>770711.43</v>
      </c>
      <c r="E76" s="266">
        <f>E74</f>
        <v>1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" right="0.7" top="0.75" bottom="0.75" header="0.3" footer="0.3"/>
  <pageSetup paperSize="9" orientation="portrait" r:id="rId1"/>
  <headerFooter>
    <oddHeader>&amp;C&amp;"Calibri"&amp;10&amp;K000000Confidential&amp;1#</oddHeader>
  </headerFooter>
  <customProperties>
    <customPr name="_pios_id" r:id="rId2"/>
  </customProperties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 codeName="Arkusz146">
    <pageSetUpPr fitToPage="1"/>
  </sheetPr>
  <dimension ref="A1:L81"/>
  <sheetViews>
    <sheetView zoomScale="86" zoomScaleNormal="86" workbookViewId="0">
      <selection activeCell="E26" sqref="E26"/>
    </sheetView>
  </sheetViews>
  <sheetFormatPr defaultRowHeight="12.75"/>
  <cols>
    <col min="1" max="1" width="9.140625" style="18"/>
    <col min="2" max="2" width="4.5703125" bestFit="1" customWidth="1"/>
    <col min="3" max="3" width="77.7109375" customWidth="1"/>
    <col min="4" max="4" width="17.7109375" style="96" bestFit="1" customWidth="1"/>
    <col min="5" max="5" width="16.425781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8.5703125" style="186" bestFit="1" customWidth="1"/>
    <col min="11" max="11" width="7.1406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</row>
    <row r="4" spans="2:12" ht="15">
      <c r="B4" s="216"/>
      <c r="C4" s="216"/>
      <c r="D4" s="216"/>
      <c r="E4" s="216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162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344" t="s">
        <v>3</v>
      </c>
      <c r="C11" s="331" t="s">
        <v>105</v>
      </c>
      <c r="D11" s="280">
        <v>362041.48</v>
      </c>
      <c r="E11" s="221">
        <f>SUM(E12:E16)</f>
        <v>316823.77</v>
      </c>
    </row>
    <row r="12" spans="2:12">
      <c r="B12" s="345" t="s">
        <v>4</v>
      </c>
      <c r="C12" s="128" t="s">
        <v>5</v>
      </c>
      <c r="D12" s="281">
        <v>362041.48</v>
      </c>
      <c r="E12" s="282">
        <v>316823.77</v>
      </c>
    </row>
    <row r="13" spans="2:12">
      <c r="B13" s="345" t="s">
        <v>6</v>
      </c>
      <c r="C13" s="332" t="s">
        <v>7</v>
      </c>
      <c r="D13" s="281">
        <v>0</v>
      </c>
      <c r="E13" s="333">
        <v>0</v>
      </c>
    </row>
    <row r="14" spans="2:12">
      <c r="B14" s="345" t="s">
        <v>8</v>
      </c>
      <c r="C14" s="332" t="s">
        <v>10</v>
      </c>
      <c r="D14" s="281">
        <v>0</v>
      </c>
      <c r="E14" s="333">
        <v>0</v>
      </c>
      <c r="G14" s="188"/>
    </row>
    <row r="15" spans="2:12">
      <c r="B15" s="345" t="s">
        <v>102</v>
      </c>
      <c r="C15" s="332" t="s">
        <v>11</v>
      </c>
      <c r="D15" s="281">
        <v>0</v>
      </c>
      <c r="E15" s="333">
        <v>0</v>
      </c>
    </row>
    <row r="16" spans="2:12">
      <c r="B16" s="346" t="s">
        <v>103</v>
      </c>
      <c r="C16" s="334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45" t="s">
        <v>4</v>
      </c>
      <c r="C18" s="128" t="s">
        <v>11</v>
      </c>
      <c r="D18" s="283">
        <v>0</v>
      </c>
      <c r="E18" s="333">
        <v>0</v>
      </c>
    </row>
    <row r="19" spans="2:11">
      <c r="B19" s="345" t="s">
        <v>6</v>
      </c>
      <c r="C19" s="332" t="s">
        <v>104</v>
      </c>
      <c r="D19" s="281">
        <v>0</v>
      </c>
      <c r="E19" s="333">
        <v>0</v>
      </c>
    </row>
    <row r="20" spans="2:11" ht="13.5" thickBot="1">
      <c r="B20" s="347" t="s">
        <v>8</v>
      </c>
      <c r="C20" s="336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362041.48</v>
      </c>
      <c r="E21" s="246">
        <f>E11-E17</f>
        <v>316823.77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>
      <c r="B23" s="429" t="s">
        <v>100</v>
      </c>
      <c r="C23" s="419"/>
      <c r="D23" s="419"/>
      <c r="E23" s="419"/>
      <c r="G23" s="187"/>
    </row>
    <row r="24" spans="2:11" ht="14.25" thickBot="1">
      <c r="B24" s="430" t="s">
        <v>101</v>
      </c>
      <c r="C24" s="420"/>
      <c r="D24" s="420"/>
      <c r="E24" s="420"/>
    </row>
    <row r="25" spans="2:11" ht="13.5" thickBot="1">
      <c r="B25" s="168"/>
      <c r="C25" s="178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179" t="s">
        <v>15</v>
      </c>
      <c r="C26" s="180" t="s">
        <v>16</v>
      </c>
      <c r="D26" s="366">
        <v>331001.28000000003</v>
      </c>
      <c r="E26" s="235">
        <v>296512.68</v>
      </c>
      <c r="G26" s="194"/>
    </row>
    <row r="27" spans="2:11">
      <c r="B27" s="131" t="s">
        <v>17</v>
      </c>
      <c r="C27" s="132" t="s">
        <v>107</v>
      </c>
      <c r="D27" s="236">
        <v>-2578.02</v>
      </c>
      <c r="E27" s="237">
        <v>-3611.69</v>
      </c>
      <c r="F27" s="57"/>
      <c r="G27" s="194"/>
      <c r="H27" s="193"/>
      <c r="I27" s="187"/>
      <c r="J27" s="194"/>
    </row>
    <row r="28" spans="2:11">
      <c r="B28" s="131" t="s">
        <v>18</v>
      </c>
      <c r="C28" s="132" t="s">
        <v>19</v>
      </c>
      <c r="D28" s="236">
        <v>0</v>
      </c>
      <c r="E28" s="238">
        <v>0</v>
      </c>
      <c r="F28" s="57"/>
      <c r="G28" s="187"/>
      <c r="H28" s="193"/>
      <c r="I28" s="187"/>
      <c r="J28" s="194"/>
    </row>
    <row r="29" spans="2:11">
      <c r="B29" s="140" t="s">
        <v>4</v>
      </c>
      <c r="C29" s="128" t="s">
        <v>20</v>
      </c>
      <c r="D29" s="239">
        <v>0</v>
      </c>
      <c r="E29" s="240">
        <v>0</v>
      </c>
      <c r="F29" s="57"/>
      <c r="G29" s="187"/>
      <c r="H29" s="193"/>
      <c r="I29" s="187"/>
      <c r="J29" s="194"/>
    </row>
    <row r="30" spans="2:11">
      <c r="B30" s="140" t="s">
        <v>6</v>
      </c>
      <c r="C30" s="128" t="s">
        <v>21</v>
      </c>
      <c r="D30" s="239">
        <v>0</v>
      </c>
      <c r="E30" s="240">
        <v>0</v>
      </c>
      <c r="F30" s="57"/>
      <c r="G30" s="187"/>
      <c r="H30" s="193"/>
      <c r="I30" s="187"/>
      <c r="J30" s="194"/>
    </row>
    <row r="31" spans="2:11">
      <c r="B31" s="140" t="s">
        <v>8</v>
      </c>
      <c r="C31" s="128" t="s">
        <v>22</v>
      </c>
      <c r="D31" s="239">
        <v>0</v>
      </c>
      <c r="E31" s="240">
        <v>0</v>
      </c>
      <c r="F31" s="57"/>
      <c r="G31" s="187"/>
      <c r="H31" s="193"/>
      <c r="I31" s="187"/>
      <c r="J31" s="194"/>
    </row>
    <row r="32" spans="2:11">
      <c r="B32" s="133" t="s">
        <v>23</v>
      </c>
      <c r="C32" s="134" t="s">
        <v>24</v>
      </c>
      <c r="D32" s="236">
        <v>2578.02</v>
      </c>
      <c r="E32" s="238">
        <v>3611.69</v>
      </c>
      <c r="F32" s="57"/>
      <c r="G32" s="194"/>
      <c r="H32" s="193"/>
      <c r="I32" s="187"/>
      <c r="J32" s="194"/>
    </row>
    <row r="33" spans="2:10">
      <c r="B33" s="140" t="s">
        <v>4</v>
      </c>
      <c r="C33" s="128" t="s">
        <v>25</v>
      </c>
      <c r="D33" s="239">
        <v>0</v>
      </c>
      <c r="E33" s="240">
        <v>2404.52</v>
      </c>
      <c r="F33" s="57"/>
      <c r="G33" s="187"/>
      <c r="H33" s="193"/>
      <c r="I33" s="187"/>
      <c r="J33" s="194"/>
    </row>
    <row r="34" spans="2:10">
      <c r="B34" s="140" t="s">
        <v>6</v>
      </c>
      <c r="C34" s="128" t="s">
        <v>26</v>
      </c>
      <c r="D34" s="239">
        <v>0</v>
      </c>
      <c r="E34" s="240">
        <v>0</v>
      </c>
      <c r="F34" s="57"/>
      <c r="G34" s="187"/>
      <c r="H34" s="193"/>
      <c r="I34" s="187"/>
      <c r="J34" s="194"/>
    </row>
    <row r="35" spans="2:10">
      <c r="B35" s="140" t="s">
        <v>8</v>
      </c>
      <c r="C35" s="128" t="s">
        <v>27</v>
      </c>
      <c r="D35" s="239">
        <v>42.93</v>
      </c>
      <c r="E35" s="240">
        <v>28.97</v>
      </c>
      <c r="F35" s="57"/>
      <c r="G35"/>
      <c r="H35" s="193"/>
      <c r="I35" s="187"/>
      <c r="J35" s="194"/>
    </row>
    <row r="36" spans="2:10">
      <c r="B36" s="140" t="s">
        <v>9</v>
      </c>
      <c r="C36" s="128" t="s">
        <v>28</v>
      </c>
      <c r="D36" s="239">
        <v>0</v>
      </c>
      <c r="E36" s="240">
        <v>0</v>
      </c>
      <c r="F36" s="57"/>
      <c r="G36"/>
      <c r="H36" s="193"/>
      <c r="I36" s="187"/>
      <c r="J36" s="194"/>
    </row>
    <row r="37" spans="2:10" ht="25.5">
      <c r="B37" s="140" t="s">
        <v>29</v>
      </c>
      <c r="C37" s="128" t="s">
        <v>30</v>
      </c>
      <c r="D37" s="239">
        <v>2535.09</v>
      </c>
      <c r="E37" s="240">
        <v>1178.19</v>
      </c>
      <c r="F37" s="57"/>
      <c r="G37" s="187"/>
      <c r="H37" s="193"/>
      <c r="I37" s="187"/>
      <c r="J37" s="194"/>
    </row>
    <row r="38" spans="2:10">
      <c r="B38" s="140" t="s">
        <v>31</v>
      </c>
      <c r="C38" s="128" t="s">
        <v>32</v>
      </c>
      <c r="D38" s="239">
        <v>0</v>
      </c>
      <c r="E38" s="240">
        <v>0</v>
      </c>
      <c r="F38" s="57"/>
      <c r="G38" s="187"/>
      <c r="H38" s="193"/>
      <c r="I38" s="187"/>
      <c r="J38" s="194"/>
    </row>
    <row r="39" spans="2:10">
      <c r="B39" s="141" t="s">
        <v>33</v>
      </c>
      <c r="C39" s="142" t="s">
        <v>34</v>
      </c>
      <c r="D39" s="241">
        <v>0</v>
      </c>
      <c r="E39" s="242">
        <v>0.01</v>
      </c>
      <c r="F39" s="57"/>
      <c r="G39" s="187"/>
      <c r="H39" s="193"/>
      <c r="I39" s="187"/>
      <c r="J39" s="194"/>
    </row>
    <row r="40" spans="2:10" ht="13.5" thickBot="1">
      <c r="B40" s="181" t="s">
        <v>35</v>
      </c>
      <c r="C40" s="182" t="s">
        <v>36</v>
      </c>
      <c r="D40" s="243">
        <v>33618.22</v>
      </c>
      <c r="E40" s="244">
        <v>23922.78</v>
      </c>
      <c r="G40" s="194"/>
    </row>
    <row r="41" spans="2:10" ht="13.5" thickBot="1">
      <c r="B41" s="183" t="s">
        <v>37</v>
      </c>
      <c r="C41" s="184" t="s">
        <v>38</v>
      </c>
      <c r="D41" s="367">
        <v>362041.48</v>
      </c>
      <c r="E41" s="246">
        <f>SUM(E26,E27,E40)</f>
        <v>316823.77</v>
      </c>
      <c r="F41" s="59"/>
      <c r="G41" s="194"/>
    </row>
    <row r="42" spans="2:10">
      <c r="B42" s="185"/>
      <c r="C42" s="185"/>
      <c r="D42" s="247"/>
      <c r="E42" s="247"/>
      <c r="F42" s="59"/>
      <c r="G42" s="188"/>
    </row>
    <row r="43" spans="2:10" ht="13.5">
      <c r="B43" s="429" t="s">
        <v>60</v>
      </c>
      <c r="C43" s="421"/>
      <c r="D43" s="421"/>
      <c r="E43" s="421"/>
      <c r="G43" s="187"/>
      <c r="H43"/>
    </row>
    <row r="44" spans="2:10" ht="14.25" thickBot="1">
      <c r="B44" s="430" t="s">
        <v>117</v>
      </c>
      <c r="C44" s="422"/>
      <c r="D44" s="422"/>
      <c r="E44" s="422"/>
      <c r="G44" s="187"/>
      <c r="H44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144" t="s">
        <v>4</v>
      </c>
      <c r="C47" s="128" t="s">
        <v>40</v>
      </c>
      <c r="D47" s="250">
        <v>475.09</v>
      </c>
      <c r="E47" s="251">
        <v>331.56</v>
      </c>
      <c r="G47" s="187"/>
      <c r="H47" s="196"/>
    </row>
    <row r="48" spans="2:10">
      <c r="B48" s="145" t="s">
        <v>6</v>
      </c>
      <c r="C48" s="142" t="s">
        <v>41</v>
      </c>
      <c r="D48" s="250">
        <v>471.47</v>
      </c>
      <c r="E48" s="252">
        <v>327.86</v>
      </c>
      <c r="G48" s="201"/>
    </row>
    <row r="49" spans="2:5">
      <c r="B49" s="146" t="s">
        <v>23</v>
      </c>
      <c r="C49" s="147" t="s">
        <v>109</v>
      </c>
      <c r="D49" s="253"/>
      <c r="E49" s="254"/>
    </row>
    <row r="50" spans="2:5">
      <c r="B50" s="144" t="s">
        <v>4</v>
      </c>
      <c r="C50" s="128" t="s">
        <v>40</v>
      </c>
      <c r="D50" s="250">
        <v>696.71280000000002</v>
      </c>
      <c r="E50" s="255">
        <v>894.29570000000001</v>
      </c>
    </row>
    <row r="51" spans="2:5">
      <c r="B51" s="144" t="s">
        <v>6</v>
      </c>
      <c r="C51" s="128" t="s">
        <v>110</v>
      </c>
      <c r="D51" s="250">
        <v>639.89800000000002</v>
      </c>
      <c r="E51" s="255">
        <v>884.90610000000004</v>
      </c>
    </row>
    <row r="52" spans="2:5">
      <c r="B52" s="144" t="s">
        <v>8</v>
      </c>
      <c r="C52" s="128" t="s">
        <v>111</v>
      </c>
      <c r="D52" s="250">
        <v>768.68360000000007</v>
      </c>
      <c r="E52" s="255">
        <v>982.29700000000003</v>
      </c>
    </row>
    <row r="53" spans="2:5" ht="13.5" thickBot="1">
      <c r="B53" s="148" t="s">
        <v>9</v>
      </c>
      <c r="C53" s="149" t="s">
        <v>41</v>
      </c>
      <c r="D53" s="256">
        <v>767.89930000000004</v>
      </c>
      <c r="E53" s="257">
        <v>966.33860000000004</v>
      </c>
    </row>
    <row r="54" spans="2:5">
      <c r="B54" s="150"/>
      <c r="C54" s="151"/>
      <c r="D54" s="258"/>
      <c r="E54" s="258"/>
    </row>
    <row r="55" spans="2:5" ht="13.5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34.5" thickBot="1">
      <c r="B57" s="436" t="s">
        <v>42</v>
      </c>
      <c r="C57" s="437"/>
      <c r="D57" s="290" t="s">
        <v>118</v>
      </c>
      <c r="E57" s="291" t="s">
        <v>113</v>
      </c>
    </row>
    <row r="58" spans="2:5">
      <c r="B58" s="375" t="s">
        <v>18</v>
      </c>
      <c r="C58" s="376" t="s">
        <v>43</v>
      </c>
      <c r="D58" s="377">
        <f>D64</f>
        <v>316823.77</v>
      </c>
      <c r="E58" s="378">
        <f>D58/E21</f>
        <v>1</v>
      </c>
    </row>
    <row r="59" spans="2:5" ht="25.5">
      <c r="B59" s="379" t="s">
        <v>4</v>
      </c>
      <c r="C59" s="380" t="s">
        <v>44</v>
      </c>
      <c r="D59" s="381">
        <v>0</v>
      </c>
      <c r="E59" s="382">
        <v>0</v>
      </c>
    </row>
    <row r="60" spans="2:5" ht="25.5">
      <c r="B60" s="383" t="s">
        <v>6</v>
      </c>
      <c r="C60" s="384" t="s">
        <v>45</v>
      </c>
      <c r="D60" s="385">
        <v>0</v>
      </c>
      <c r="E60" s="386">
        <v>0</v>
      </c>
    </row>
    <row r="61" spans="2:5">
      <c r="B61" s="383" t="s">
        <v>8</v>
      </c>
      <c r="C61" s="384" t="s">
        <v>46</v>
      </c>
      <c r="D61" s="385">
        <v>0</v>
      </c>
      <c r="E61" s="386">
        <v>0</v>
      </c>
    </row>
    <row r="62" spans="2:5">
      <c r="B62" s="383" t="s">
        <v>9</v>
      </c>
      <c r="C62" s="384" t="s">
        <v>47</v>
      </c>
      <c r="D62" s="385">
        <v>0</v>
      </c>
      <c r="E62" s="386">
        <v>0</v>
      </c>
    </row>
    <row r="63" spans="2:5">
      <c r="B63" s="383" t="s">
        <v>29</v>
      </c>
      <c r="C63" s="384" t="s">
        <v>48</v>
      </c>
      <c r="D63" s="385">
        <v>0</v>
      </c>
      <c r="E63" s="386">
        <v>0</v>
      </c>
    </row>
    <row r="64" spans="2:5">
      <c r="B64" s="379" t="s">
        <v>31</v>
      </c>
      <c r="C64" s="380" t="s">
        <v>49</v>
      </c>
      <c r="D64" s="381">
        <f>E21</f>
        <v>316823.77</v>
      </c>
      <c r="E64" s="382">
        <f>E58</f>
        <v>1</v>
      </c>
    </row>
    <row r="65" spans="2:5">
      <c r="B65" s="379" t="s">
        <v>33</v>
      </c>
      <c r="C65" s="380" t="s">
        <v>114</v>
      </c>
      <c r="D65" s="381">
        <v>0</v>
      </c>
      <c r="E65" s="382">
        <v>0</v>
      </c>
    </row>
    <row r="66" spans="2:5">
      <c r="B66" s="379" t="s">
        <v>50</v>
      </c>
      <c r="C66" s="380" t="s">
        <v>51</v>
      </c>
      <c r="D66" s="381">
        <v>0</v>
      </c>
      <c r="E66" s="382">
        <v>0</v>
      </c>
    </row>
    <row r="67" spans="2:5">
      <c r="B67" s="383" t="s">
        <v>52</v>
      </c>
      <c r="C67" s="384" t="s">
        <v>53</v>
      </c>
      <c r="D67" s="385">
        <v>0</v>
      </c>
      <c r="E67" s="386">
        <v>0</v>
      </c>
    </row>
    <row r="68" spans="2:5">
      <c r="B68" s="383" t="s">
        <v>54</v>
      </c>
      <c r="C68" s="384" t="s">
        <v>55</v>
      </c>
      <c r="D68" s="385">
        <v>0</v>
      </c>
      <c r="E68" s="386">
        <v>0</v>
      </c>
    </row>
    <row r="69" spans="2:5">
      <c r="B69" s="383" t="s">
        <v>56</v>
      </c>
      <c r="C69" s="384" t="s">
        <v>57</v>
      </c>
      <c r="D69" s="387">
        <v>0</v>
      </c>
      <c r="E69" s="386">
        <v>0</v>
      </c>
    </row>
    <row r="70" spans="2:5">
      <c r="B70" s="388" t="s">
        <v>58</v>
      </c>
      <c r="C70" s="389" t="s">
        <v>59</v>
      </c>
      <c r="D70" s="390">
        <v>0</v>
      </c>
      <c r="E70" s="391">
        <v>0</v>
      </c>
    </row>
    <row r="71" spans="2:5">
      <c r="B71" s="392" t="s">
        <v>23</v>
      </c>
      <c r="C71" s="393" t="s">
        <v>61</v>
      </c>
      <c r="D71" s="394">
        <v>0</v>
      </c>
      <c r="E71" s="395">
        <v>0</v>
      </c>
    </row>
    <row r="72" spans="2:5">
      <c r="B72" s="396" t="s">
        <v>60</v>
      </c>
      <c r="C72" s="397" t="s">
        <v>63</v>
      </c>
      <c r="D72" s="398">
        <f>E14</f>
        <v>0</v>
      </c>
      <c r="E72" s="399">
        <v>0</v>
      </c>
    </row>
    <row r="73" spans="2:5">
      <c r="B73" s="400" t="s">
        <v>62</v>
      </c>
      <c r="C73" s="401" t="s">
        <v>65</v>
      </c>
      <c r="D73" s="402">
        <v>0</v>
      </c>
      <c r="E73" s="403">
        <v>0</v>
      </c>
    </row>
    <row r="74" spans="2:5">
      <c r="B74" s="392" t="s">
        <v>64</v>
      </c>
      <c r="C74" s="393" t="s">
        <v>66</v>
      </c>
      <c r="D74" s="394">
        <f>D58</f>
        <v>316823.77</v>
      </c>
      <c r="E74" s="395">
        <f>E58+E72-E73</f>
        <v>1</v>
      </c>
    </row>
    <row r="75" spans="2:5">
      <c r="B75" s="383" t="s">
        <v>4</v>
      </c>
      <c r="C75" s="384" t="s">
        <v>67</v>
      </c>
      <c r="D75" s="385">
        <v>0</v>
      </c>
      <c r="E75" s="386">
        <v>0</v>
      </c>
    </row>
    <row r="76" spans="2:5">
      <c r="B76" s="383" t="s">
        <v>6</v>
      </c>
      <c r="C76" s="384" t="s">
        <v>115</v>
      </c>
      <c r="D76" s="385">
        <f>D74</f>
        <v>316823.77</v>
      </c>
      <c r="E76" s="386">
        <f>E74</f>
        <v>1</v>
      </c>
    </row>
    <row r="77" spans="2:5" ht="13.5" thickBot="1">
      <c r="B77" s="404" t="s">
        <v>8</v>
      </c>
      <c r="C77" s="405" t="s">
        <v>116</v>
      </c>
      <c r="D77" s="406">
        <v>0</v>
      </c>
      <c r="E77" s="40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  <headerFooter>
    <oddHeader>&amp;C&amp;"Calibri"&amp;10&amp;K000000Confidential&amp;1#</oddHeader>
  </headerFooter>
  <customProperties>
    <customPr name="_pios_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G81"/>
  <sheetViews>
    <sheetView zoomScale="75" zoomScaleNormal="75" workbookViewId="0">
      <selection activeCell="E26" sqref="E26"/>
    </sheetView>
  </sheetViews>
  <sheetFormatPr defaultRowHeight="12.75"/>
  <cols>
    <col min="1" max="1" width="9.140625" style="18"/>
    <col min="2" max="2" width="4.42578125" style="18" bestFit="1" customWidth="1"/>
    <col min="3" max="3" width="77.7109375" style="18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2.42578125" customWidth="1"/>
  </cols>
  <sheetData>
    <row r="1" spans="2:7">
      <c r="B1" s="1"/>
      <c r="C1" s="1"/>
      <c r="D1" s="215"/>
      <c r="E1" s="215"/>
    </row>
    <row r="2" spans="2:7" ht="15.75">
      <c r="B2" s="414" t="s">
        <v>0</v>
      </c>
      <c r="C2" s="414"/>
      <c r="D2" s="414"/>
      <c r="E2" s="414"/>
      <c r="G2" s="57"/>
    </row>
    <row r="3" spans="2:7" ht="15.75">
      <c r="B3" s="414" t="str">
        <f>'Fundusz Gwarantowany'!$B$3</f>
        <v>SPORZĄDZONE NA DZIEŃ 30-06-2026</v>
      </c>
      <c r="C3" s="414"/>
      <c r="D3" s="414"/>
      <c r="E3" s="414"/>
    </row>
    <row r="4" spans="2:7" ht="15">
      <c r="B4" s="61"/>
      <c r="C4" s="61"/>
      <c r="D4" s="216"/>
      <c r="E4" s="216"/>
    </row>
    <row r="5" spans="2:7" ht="14.25">
      <c r="B5" s="415" t="s">
        <v>1</v>
      </c>
      <c r="C5" s="415"/>
      <c r="D5" s="415"/>
      <c r="E5" s="415"/>
    </row>
    <row r="6" spans="2:7" ht="14.25">
      <c r="B6" s="416" t="s">
        <v>95</v>
      </c>
      <c r="C6" s="416"/>
      <c r="D6" s="416"/>
      <c r="E6" s="416"/>
    </row>
    <row r="7" spans="2:7" ht="14.25">
      <c r="B7" s="63"/>
      <c r="C7" s="63"/>
      <c r="D7" s="217"/>
      <c r="E7" s="217"/>
    </row>
    <row r="8" spans="2:7" ht="13.5">
      <c r="B8" s="408" t="s">
        <v>18</v>
      </c>
      <c r="C8" s="409"/>
      <c r="D8" s="409"/>
      <c r="E8" s="409"/>
    </row>
    <row r="9" spans="2:7" ht="16.5" thickBot="1">
      <c r="B9" s="410" t="s">
        <v>99</v>
      </c>
      <c r="C9" s="410"/>
      <c r="D9" s="410"/>
      <c r="E9" s="410"/>
    </row>
    <row r="10" spans="2:7" ht="13.5" thickBot="1">
      <c r="B10" s="62"/>
      <c r="C10" s="118" t="s">
        <v>2</v>
      </c>
      <c r="D10" s="278" t="str">
        <f>'Fundusz Gwarantowany'!$D$10</f>
        <v>30-06-2025</v>
      </c>
      <c r="E10" s="279" t="str">
        <f>'Fundusz Gwarantowany'!$E$10</f>
        <v>30-06-2026</v>
      </c>
    </row>
    <row r="11" spans="2:7">
      <c r="B11" s="64" t="s">
        <v>3</v>
      </c>
      <c r="C11" s="20" t="s">
        <v>105</v>
      </c>
      <c r="D11" s="280">
        <v>95318199.480000004</v>
      </c>
      <c r="E11" s="221">
        <f>SUM(E12:E14,E16)</f>
        <v>98067093.859999985</v>
      </c>
    </row>
    <row r="12" spans="2:7">
      <c r="B12" s="97" t="s">
        <v>4</v>
      </c>
      <c r="C12" s="124" t="s">
        <v>5</v>
      </c>
      <c r="D12" s="281">
        <v>95268488.120000005</v>
      </c>
      <c r="E12" s="282">
        <v>98001673.689999998</v>
      </c>
    </row>
    <row r="13" spans="2:7">
      <c r="B13" s="97" t="s">
        <v>6</v>
      </c>
      <c r="C13" s="124" t="s">
        <v>7</v>
      </c>
      <c r="D13" s="281">
        <v>213.71</v>
      </c>
      <c r="E13" s="282">
        <v>866.96</v>
      </c>
    </row>
    <row r="14" spans="2:7">
      <c r="B14" s="97" t="s">
        <v>8</v>
      </c>
      <c r="C14" s="124" t="s">
        <v>10</v>
      </c>
      <c r="D14" s="281">
        <v>49497.65</v>
      </c>
      <c r="E14" s="282">
        <v>64553.21</v>
      </c>
    </row>
    <row r="15" spans="2:7">
      <c r="B15" s="97" t="s">
        <v>102</v>
      </c>
      <c r="C15" s="124" t="s">
        <v>11</v>
      </c>
      <c r="D15" s="281">
        <v>49497.65</v>
      </c>
      <c r="E15" s="282">
        <v>64553.21</v>
      </c>
    </row>
    <row r="16" spans="2:7">
      <c r="B16" s="100" t="s">
        <v>103</v>
      </c>
      <c r="C16" s="125" t="s">
        <v>12</v>
      </c>
      <c r="D16" s="283">
        <v>0</v>
      </c>
      <c r="E16" s="284">
        <v>0</v>
      </c>
    </row>
    <row r="17" spans="2:6">
      <c r="B17" s="6" t="s">
        <v>13</v>
      </c>
      <c r="C17" s="117" t="s">
        <v>65</v>
      </c>
      <c r="D17" s="285">
        <v>44433.7</v>
      </c>
      <c r="E17" s="286">
        <f>SUM(E18:E20)</f>
        <v>52395.18</v>
      </c>
    </row>
    <row r="18" spans="2:6">
      <c r="B18" s="97" t="s">
        <v>4</v>
      </c>
      <c r="C18" s="124" t="s">
        <v>11</v>
      </c>
      <c r="D18" s="283">
        <v>44433.7</v>
      </c>
      <c r="E18" s="284">
        <v>52395.18</v>
      </c>
    </row>
    <row r="19" spans="2:6">
      <c r="B19" s="97" t="s">
        <v>6</v>
      </c>
      <c r="C19" s="124" t="s">
        <v>104</v>
      </c>
      <c r="D19" s="281">
        <v>0</v>
      </c>
      <c r="E19" s="282">
        <v>0</v>
      </c>
    </row>
    <row r="20" spans="2:6" ht="13.5" thickBot="1">
      <c r="B20" s="102" t="s">
        <v>8</v>
      </c>
      <c r="C20" s="103" t="s">
        <v>14</v>
      </c>
      <c r="D20" s="287">
        <v>0</v>
      </c>
      <c r="E20" s="288">
        <v>0</v>
      </c>
    </row>
    <row r="21" spans="2:6" ht="13.5" thickBot="1">
      <c r="B21" s="427" t="s">
        <v>106</v>
      </c>
      <c r="C21" s="428"/>
      <c r="D21" s="289">
        <v>95273765.780000001</v>
      </c>
      <c r="E21" s="246">
        <f>E11-E17</f>
        <v>98014698.679999977</v>
      </c>
      <c r="F21" s="59"/>
    </row>
    <row r="22" spans="2:6">
      <c r="B22" s="2"/>
      <c r="C22" s="5"/>
      <c r="D22" s="232"/>
      <c r="E22" s="232"/>
    </row>
    <row r="23" spans="2:6" ht="13.5">
      <c r="B23" s="408" t="s">
        <v>100</v>
      </c>
      <c r="C23" s="419"/>
      <c r="D23" s="419"/>
      <c r="E23" s="419"/>
    </row>
    <row r="24" spans="2:6" ht="14.25" thickBot="1">
      <c r="B24" s="410" t="s">
        <v>101</v>
      </c>
      <c r="C24" s="420"/>
      <c r="D24" s="420"/>
      <c r="E24" s="420"/>
    </row>
    <row r="25" spans="2:6" ht="13.5" thickBot="1">
      <c r="B25" s="62"/>
      <c r="C25" s="104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6">
      <c r="B26" s="67" t="s">
        <v>15</v>
      </c>
      <c r="C26" s="68" t="s">
        <v>16</v>
      </c>
      <c r="D26" s="234">
        <v>93954082.109999999</v>
      </c>
      <c r="E26" s="235">
        <v>96818037.260000005</v>
      </c>
    </row>
    <row r="27" spans="2:6">
      <c r="B27" s="6" t="s">
        <v>17</v>
      </c>
      <c r="C27" s="7" t="s">
        <v>107</v>
      </c>
      <c r="D27" s="236">
        <v>-1375025.57</v>
      </c>
      <c r="E27" s="237">
        <v>-794819.79999999993</v>
      </c>
      <c r="F27" s="57"/>
    </row>
    <row r="28" spans="2:6">
      <c r="B28" s="6" t="s">
        <v>18</v>
      </c>
      <c r="C28" s="7" t="s">
        <v>19</v>
      </c>
      <c r="D28" s="236">
        <v>6310184.96</v>
      </c>
      <c r="E28" s="238">
        <v>5750855.3799999999</v>
      </c>
      <c r="F28" s="57"/>
    </row>
    <row r="29" spans="2:6">
      <c r="B29" s="105" t="s">
        <v>4</v>
      </c>
      <c r="C29" s="98" t="s">
        <v>20</v>
      </c>
      <c r="D29" s="239">
        <v>6031101.0899999999</v>
      </c>
      <c r="E29" s="240">
        <v>5549044.5</v>
      </c>
      <c r="F29" s="57"/>
    </row>
    <row r="30" spans="2:6">
      <c r="B30" s="105" t="s">
        <v>6</v>
      </c>
      <c r="C30" s="98" t="s">
        <v>21</v>
      </c>
      <c r="D30" s="239">
        <v>0</v>
      </c>
      <c r="E30" s="240">
        <v>0</v>
      </c>
      <c r="F30" s="57"/>
    </row>
    <row r="31" spans="2:6">
      <c r="B31" s="105" t="s">
        <v>8</v>
      </c>
      <c r="C31" s="98" t="s">
        <v>22</v>
      </c>
      <c r="D31" s="239">
        <v>279083.87</v>
      </c>
      <c r="E31" s="240">
        <v>201810.87999999998</v>
      </c>
      <c r="F31" s="57"/>
    </row>
    <row r="32" spans="2:6">
      <c r="B32" s="65" t="s">
        <v>23</v>
      </c>
      <c r="C32" s="8" t="s">
        <v>24</v>
      </c>
      <c r="D32" s="236">
        <v>7685210.5300000003</v>
      </c>
      <c r="E32" s="238">
        <v>6545675.1799999997</v>
      </c>
      <c r="F32" s="57"/>
    </row>
    <row r="33" spans="2:6">
      <c r="B33" s="105" t="s">
        <v>4</v>
      </c>
      <c r="C33" s="98" t="s">
        <v>25</v>
      </c>
      <c r="D33" s="239">
        <v>4684732.54</v>
      </c>
      <c r="E33" s="240">
        <v>3951601.1100000003</v>
      </c>
      <c r="F33" s="57"/>
    </row>
    <row r="34" spans="2:6">
      <c r="B34" s="105" t="s">
        <v>6</v>
      </c>
      <c r="C34" s="98" t="s">
        <v>26</v>
      </c>
      <c r="D34" s="239">
        <v>1814452.53</v>
      </c>
      <c r="E34" s="240">
        <v>1550542.44</v>
      </c>
      <c r="F34" s="57"/>
    </row>
    <row r="35" spans="2:6">
      <c r="B35" s="105" t="s">
        <v>8</v>
      </c>
      <c r="C35" s="98" t="s">
        <v>27</v>
      </c>
      <c r="D35" s="239">
        <v>872230.52</v>
      </c>
      <c r="E35" s="240">
        <v>858349.71</v>
      </c>
      <c r="F35" s="57"/>
    </row>
    <row r="36" spans="2:6">
      <c r="B36" s="105" t="s">
        <v>9</v>
      </c>
      <c r="C36" s="98" t="s">
        <v>28</v>
      </c>
      <c r="D36" s="239">
        <v>0</v>
      </c>
      <c r="E36" s="240">
        <v>0</v>
      </c>
      <c r="F36" s="57"/>
    </row>
    <row r="37" spans="2:6" ht="25.5">
      <c r="B37" s="105" t="s">
        <v>29</v>
      </c>
      <c r="C37" s="98" t="s">
        <v>30</v>
      </c>
      <c r="D37" s="239">
        <v>0</v>
      </c>
      <c r="E37" s="240">
        <v>0</v>
      </c>
      <c r="F37" s="57"/>
    </row>
    <row r="38" spans="2:6">
      <c r="B38" s="105" t="s">
        <v>31</v>
      </c>
      <c r="C38" s="98" t="s">
        <v>32</v>
      </c>
      <c r="D38" s="239">
        <v>0</v>
      </c>
      <c r="E38" s="240">
        <v>0</v>
      </c>
      <c r="F38" s="57"/>
    </row>
    <row r="39" spans="2:6">
      <c r="B39" s="106" t="s">
        <v>33</v>
      </c>
      <c r="C39" s="107" t="s">
        <v>34</v>
      </c>
      <c r="D39" s="241">
        <v>313794.94</v>
      </c>
      <c r="E39" s="242">
        <v>185181.92</v>
      </c>
      <c r="F39" s="57"/>
    </row>
    <row r="40" spans="2:6" ht="13.5" thickBot="1">
      <c r="B40" s="69" t="s">
        <v>35</v>
      </c>
      <c r="C40" s="70" t="s">
        <v>36</v>
      </c>
      <c r="D40" s="243">
        <v>2694709.24</v>
      </c>
      <c r="E40" s="244">
        <v>1991481.2199999997</v>
      </c>
    </row>
    <row r="41" spans="2:6" ht="13.5" thickBot="1">
      <c r="B41" s="71" t="s">
        <v>37</v>
      </c>
      <c r="C41" s="72" t="s">
        <v>38</v>
      </c>
      <c r="D41" s="245">
        <v>95273765.780000001</v>
      </c>
      <c r="E41" s="246">
        <f>SUM(E26,E27,E40)</f>
        <v>98014698.680000007</v>
      </c>
      <c r="F41" s="59"/>
    </row>
    <row r="42" spans="2:6">
      <c r="B42" s="66"/>
      <c r="C42" s="66"/>
      <c r="D42" s="247"/>
      <c r="E42" s="247"/>
      <c r="F42" s="59"/>
    </row>
    <row r="43" spans="2:6" ht="13.5">
      <c r="B43" s="408" t="s">
        <v>60</v>
      </c>
      <c r="C43" s="421"/>
      <c r="D43" s="421"/>
      <c r="E43" s="421"/>
    </row>
    <row r="44" spans="2:6" ht="14.25" thickBot="1">
      <c r="B44" s="410" t="s">
        <v>117</v>
      </c>
      <c r="C44" s="422"/>
      <c r="D44" s="422"/>
      <c r="E44" s="422"/>
    </row>
    <row r="45" spans="2:6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</row>
    <row r="46" spans="2:6">
      <c r="B46" s="166" t="s">
        <v>18</v>
      </c>
      <c r="C46" s="167" t="s">
        <v>108</v>
      </c>
      <c r="D46" s="248"/>
      <c r="E46" s="249"/>
    </row>
    <row r="47" spans="2:6">
      <c r="B47" s="144" t="s">
        <v>4</v>
      </c>
      <c r="C47" s="128" t="s">
        <v>40</v>
      </c>
      <c r="D47" s="250">
        <v>7106804.0911959074</v>
      </c>
      <c r="E47" s="251">
        <v>6919087.6023409711</v>
      </c>
    </row>
    <row r="48" spans="2:6">
      <c r="B48" s="145" t="s">
        <v>6</v>
      </c>
      <c r="C48" s="142" t="s">
        <v>41</v>
      </c>
      <c r="D48" s="250">
        <v>7003849.2923864545</v>
      </c>
      <c r="E48" s="252">
        <v>6862862.8147670571</v>
      </c>
    </row>
    <row r="49" spans="2:5">
      <c r="B49" s="146" t="s">
        <v>23</v>
      </c>
      <c r="C49" s="147" t="s">
        <v>109</v>
      </c>
      <c r="D49" s="253"/>
      <c r="E49" s="254"/>
    </row>
    <row r="50" spans="2:5">
      <c r="B50" s="144" t="s">
        <v>4</v>
      </c>
      <c r="C50" s="128" t="s">
        <v>40</v>
      </c>
      <c r="D50" s="250">
        <v>13.2203</v>
      </c>
      <c r="E50" s="255">
        <v>13.992900000000001</v>
      </c>
    </row>
    <row r="51" spans="2:5">
      <c r="B51" s="144" t="s">
        <v>6</v>
      </c>
      <c r="C51" s="128" t="s">
        <v>110</v>
      </c>
      <c r="D51" s="250">
        <v>13.2203</v>
      </c>
      <c r="E51" s="255">
        <v>13.992900000000001</v>
      </c>
    </row>
    <row r="52" spans="2:5">
      <c r="B52" s="144" t="s">
        <v>8</v>
      </c>
      <c r="C52" s="128" t="s">
        <v>111</v>
      </c>
      <c r="D52" s="250">
        <v>13.603100000000001</v>
      </c>
      <c r="E52" s="255">
        <v>14.2819</v>
      </c>
    </row>
    <row r="53" spans="2:5" ht="13.5" thickBot="1">
      <c r="B53" s="148" t="s">
        <v>9</v>
      </c>
      <c r="C53" s="149" t="s">
        <v>41</v>
      </c>
      <c r="D53" s="256">
        <v>13.603100000000001</v>
      </c>
      <c r="E53" s="257">
        <v>14.2819</v>
      </c>
    </row>
    <row r="54" spans="2:5">
      <c r="B54" s="170"/>
      <c r="C54" s="171"/>
      <c r="D54" s="258"/>
      <c r="E54" s="258"/>
    </row>
    <row r="55" spans="2:5" ht="13.5">
      <c r="B55" s="429" t="s">
        <v>62</v>
      </c>
      <c r="C55" s="421"/>
      <c r="D55" s="421"/>
      <c r="E55" s="421"/>
    </row>
    <row r="56" spans="2:5" ht="14.25" thickBot="1">
      <c r="B56" s="430" t="s">
        <v>112</v>
      </c>
      <c r="C56" s="422"/>
      <c r="D56" s="422"/>
      <c r="E56" s="422"/>
    </row>
    <row r="57" spans="2:5" ht="23.25" thickBot="1">
      <c r="B57" s="412" t="s">
        <v>42</v>
      </c>
      <c r="C57" s="413"/>
      <c r="D57" s="290" t="s">
        <v>118</v>
      </c>
      <c r="E57" s="260" t="s">
        <v>113</v>
      </c>
    </row>
    <row r="58" spans="2:5">
      <c r="B58" s="152" t="s">
        <v>18</v>
      </c>
      <c r="C58" s="153" t="s">
        <v>43</v>
      </c>
      <c r="D58" s="261">
        <f>SUM(D59:D70)</f>
        <v>98001673.689999998</v>
      </c>
      <c r="E58" s="262">
        <f>D58/E21</f>
        <v>0.99986711187020527</v>
      </c>
    </row>
    <row r="59" spans="2:5" ht="25.5">
      <c r="B59" s="172" t="s">
        <v>4</v>
      </c>
      <c r="C59" s="142" t="s">
        <v>44</v>
      </c>
      <c r="D59" s="263">
        <v>0</v>
      </c>
      <c r="E59" s="264">
        <v>0</v>
      </c>
    </row>
    <row r="60" spans="2:5" ht="25.5">
      <c r="B60" s="173" t="s">
        <v>6</v>
      </c>
      <c r="C60" s="128" t="s">
        <v>45</v>
      </c>
      <c r="D60" s="265">
        <v>0</v>
      </c>
      <c r="E60" s="266">
        <v>0</v>
      </c>
    </row>
    <row r="61" spans="2:5">
      <c r="B61" s="173" t="s">
        <v>8</v>
      </c>
      <c r="C61" s="128" t="s">
        <v>46</v>
      </c>
      <c r="D61" s="265">
        <v>0</v>
      </c>
      <c r="E61" s="266">
        <v>0</v>
      </c>
    </row>
    <row r="62" spans="2:5">
      <c r="B62" s="173" t="s">
        <v>9</v>
      </c>
      <c r="C62" s="128" t="s">
        <v>47</v>
      </c>
      <c r="D62" s="265">
        <v>0</v>
      </c>
      <c r="E62" s="266">
        <v>0</v>
      </c>
    </row>
    <row r="63" spans="2:5">
      <c r="B63" s="173" t="s">
        <v>29</v>
      </c>
      <c r="C63" s="128" t="s">
        <v>48</v>
      </c>
      <c r="D63" s="265">
        <v>0</v>
      </c>
      <c r="E63" s="266">
        <v>0</v>
      </c>
    </row>
    <row r="64" spans="2:5">
      <c r="B64" s="172" t="s">
        <v>31</v>
      </c>
      <c r="C64" s="142" t="s">
        <v>49</v>
      </c>
      <c r="D64" s="292">
        <v>97550586.689999998</v>
      </c>
      <c r="E64" s="264">
        <f>D64/E21</f>
        <v>0.99526487357253202</v>
      </c>
    </row>
    <row r="65" spans="2:5">
      <c r="B65" s="172" t="s">
        <v>33</v>
      </c>
      <c r="C65" s="142" t="s">
        <v>114</v>
      </c>
      <c r="D65" s="263">
        <v>0</v>
      </c>
      <c r="E65" s="264">
        <v>0</v>
      </c>
    </row>
    <row r="66" spans="2:5">
      <c r="B66" s="172" t="s">
        <v>50</v>
      </c>
      <c r="C66" s="142" t="s">
        <v>51</v>
      </c>
      <c r="D66" s="263">
        <v>0</v>
      </c>
      <c r="E66" s="264">
        <v>0</v>
      </c>
    </row>
    <row r="67" spans="2:5">
      <c r="B67" s="173" t="s">
        <v>52</v>
      </c>
      <c r="C67" s="128" t="s">
        <v>53</v>
      </c>
      <c r="D67" s="265">
        <v>0</v>
      </c>
      <c r="E67" s="266">
        <v>0</v>
      </c>
    </row>
    <row r="68" spans="2:5">
      <c r="B68" s="173" t="s">
        <v>54</v>
      </c>
      <c r="C68" s="128" t="s">
        <v>55</v>
      </c>
      <c r="D68" s="265">
        <v>0</v>
      </c>
      <c r="E68" s="266">
        <v>0</v>
      </c>
    </row>
    <row r="69" spans="2:5">
      <c r="B69" s="173" t="s">
        <v>56</v>
      </c>
      <c r="C69" s="128" t="s">
        <v>57</v>
      </c>
      <c r="D69" s="293">
        <v>451087</v>
      </c>
      <c r="E69" s="266">
        <f>D69/E21</f>
        <v>4.6022382976732539E-3</v>
      </c>
    </row>
    <row r="70" spans="2:5">
      <c r="B70" s="174" t="s">
        <v>58</v>
      </c>
      <c r="C70" s="175" t="s">
        <v>59</v>
      </c>
      <c r="D70" s="268">
        <v>0</v>
      </c>
      <c r="E70" s="269">
        <v>0</v>
      </c>
    </row>
    <row r="71" spans="2:5">
      <c r="B71" s="146" t="s">
        <v>23</v>
      </c>
      <c r="C71" s="134" t="s">
        <v>61</v>
      </c>
      <c r="D71" s="270">
        <f>E13</f>
        <v>866.96</v>
      </c>
      <c r="E71" s="271">
        <f>D71/E21</f>
        <v>8.8452039507917638E-6</v>
      </c>
    </row>
    <row r="72" spans="2:5">
      <c r="B72" s="160" t="s">
        <v>60</v>
      </c>
      <c r="C72" s="161" t="s">
        <v>63</v>
      </c>
      <c r="D72" s="272">
        <f>E14</f>
        <v>64553.21</v>
      </c>
      <c r="E72" s="273">
        <f>D72/E21</f>
        <v>6.5860744224449836E-4</v>
      </c>
    </row>
    <row r="73" spans="2:5">
      <c r="B73" s="162" t="s">
        <v>62</v>
      </c>
      <c r="C73" s="163" t="s">
        <v>65</v>
      </c>
      <c r="D73" s="274">
        <f>E17</f>
        <v>52395.18</v>
      </c>
      <c r="E73" s="275">
        <f>D73/E21</f>
        <v>5.345645164003479E-4</v>
      </c>
    </row>
    <row r="74" spans="2:5">
      <c r="B74" s="146" t="s">
        <v>64</v>
      </c>
      <c r="C74" s="134" t="s">
        <v>66</v>
      </c>
      <c r="D74" s="270">
        <f>D58+D71+D72-D73</f>
        <v>98014698.679999977</v>
      </c>
      <c r="E74" s="271">
        <f>E58+E71+E72-E73</f>
        <v>1.0000000000000002</v>
      </c>
    </row>
    <row r="75" spans="2:5">
      <c r="B75" s="173" t="s">
        <v>4</v>
      </c>
      <c r="C75" s="128" t="s">
        <v>67</v>
      </c>
      <c r="D75" s="265">
        <f>D74</f>
        <v>98014698.679999977</v>
      </c>
      <c r="E75" s="266">
        <f>E74</f>
        <v>1.0000000000000002</v>
      </c>
    </row>
    <row r="76" spans="2:5">
      <c r="B76" s="173" t="s">
        <v>6</v>
      </c>
      <c r="C76" s="128" t="s">
        <v>115</v>
      </c>
      <c r="D76" s="265">
        <v>0</v>
      </c>
      <c r="E76" s="266">
        <v>0</v>
      </c>
    </row>
    <row r="77" spans="2:5" ht="13.5" thickBot="1">
      <c r="B77" s="176" t="s">
        <v>8</v>
      </c>
      <c r="C77" s="149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"/>
      <c r="C79" s="1"/>
      <c r="D79" s="215"/>
      <c r="E79" s="215"/>
    </row>
    <row r="80" spans="2:5">
      <c r="B80" s="1"/>
      <c r="C80" s="1"/>
      <c r="D80" s="215"/>
      <c r="E80" s="215"/>
    </row>
    <row r="81" spans="2:5">
      <c r="B81" s="1"/>
      <c r="C81" s="1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1" type="noConversion"/>
  <pageMargins left="0.5" right="0.75" top="0.61" bottom="0.55000000000000004" header="0.5" footer="0.5"/>
  <pageSetup paperSize="9" scale="70" orientation="portrait" r:id="rId1"/>
  <headerFooter alignWithMargins="0">
    <oddHeader>&amp;C&amp;"Calibri"&amp;10&amp;K000000Confidential&amp;1#</oddHeader>
  </headerFooter>
  <customProperties>
    <customPr name="_pios_id" r:id="rId2"/>
  </customProperties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sheetPr codeName="Arkusz147">
    <pageSetUpPr fitToPage="1"/>
  </sheetPr>
  <dimension ref="A1:L81"/>
  <sheetViews>
    <sheetView zoomScale="86" zoomScaleNormal="86" workbookViewId="0">
      <selection activeCell="E26" sqref="E26"/>
    </sheetView>
  </sheetViews>
  <sheetFormatPr defaultRowHeight="12.75"/>
  <cols>
    <col min="1" max="1" width="9.140625" style="18"/>
    <col min="2" max="2" width="4.5703125" bestFit="1" customWidth="1"/>
    <col min="3" max="3" width="77.7109375" customWidth="1"/>
    <col min="4" max="4" width="17.7109375" style="96" bestFit="1" customWidth="1"/>
    <col min="5" max="5" width="16.425781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8.5703125" style="186" bestFit="1" customWidth="1"/>
    <col min="11" max="11" width="7.1406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</row>
    <row r="4" spans="2:12" ht="15">
      <c r="B4" s="216"/>
      <c r="C4" s="216"/>
      <c r="D4" s="216"/>
      <c r="E4" s="216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163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344" t="s">
        <v>3</v>
      </c>
      <c r="C11" s="331" t="s">
        <v>105</v>
      </c>
      <c r="D11" s="280">
        <v>449831.01</v>
      </c>
      <c r="E11" s="221">
        <f>SUM(E12:E16)</f>
        <v>511488.97</v>
      </c>
    </row>
    <row r="12" spans="2:12">
      <c r="B12" s="345" t="s">
        <v>4</v>
      </c>
      <c r="C12" s="128" t="s">
        <v>5</v>
      </c>
      <c r="D12" s="281">
        <v>449831.01</v>
      </c>
      <c r="E12" s="282">
        <v>511488.97</v>
      </c>
    </row>
    <row r="13" spans="2:12">
      <c r="B13" s="345" t="s">
        <v>6</v>
      </c>
      <c r="C13" s="332" t="s">
        <v>7</v>
      </c>
      <c r="D13" s="281">
        <v>0</v>
      </c>
      <c r="E13" s="333">
        <v>0</v>
      </c>
    </row>
    <row r="14" spans="2:12">
      <c r="B14" s="345" t="s">
        <v>8</v>
      </c>
      <c r="C14" s="332" t="s">
        <v>10</v>
      </c>
      <c r="D14" s="281">
        <v>0</v>
      </c>
      <c r="E14" s="333">
        <v>0</v>
      </c>
      <c r="G14" s="188"/>
    </row>
    <row r="15" spans="2:12">
      <c r="B15" s="345" t="s">
        <v>102</v>
      </c>
      <c r="C15" s="332" t="s">
        <v>11</v>
      </c>
      <c r="D15" s="281">
        <v>0</v>
      </c>
      <c r="E15" s="333">
        <v>0</v>
      </c>
    </row>
    <row r="16" spans="2:12">
      <c r="B16" s="346" t="s">
        <v>103</v>
      </c>
      <c r="C16" s="334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45" t="s">
        <v>4</v>
      </c>
      <c r="C18" s="128" t="s">
        <v>11</v>
      </c>
      <c r="D18" s="283">
        <v>0</v>
      </c>
      <c r="E18" s="333">
        <v>0</v>
      </c>
    </row>
    <row r="19" spans="2:11">
      <c r="B19" s="345" t="s">
        <v>6</v>
      </c>
      <c r="C19" s="332" t="s">
        <v>104</v>
      </c>
      <c r="D19" s="281">
        <v>0</v>
      </c>
      <c r="E19" s="333">
        <v>0</v>
      </c>
    </row>
    <row r="20" spans="2:11" ht="13.5" thickBot="1">
      <c r="B20" s="347" t="s">
        <v>8</v>
      </c>
      <c r="C20" s="336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449831.01</v>
      </c>
      <c r="E21" s="246">
        <f>E11-E17</f>
        <v>511488.97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>
      <c r="B23" s="429" t="s">
        <v>100</v>
      </c>
      <c r="C23" s="419"/>
      <c r="D23" s="419"/>
      <c r="E23" s="419"/>
      <c r="G23" s="187"/>
    </row>
    <row r="24" spans="2:11" ht="14.25" thickBot="1">
      <c r="B24" s="430" t="s">
        <v>101</v>
      </c>
      <c r="C24" s="420"/>
      <c r="D24" s="420"/>
      <c r="E24" s="420"/>
    </row>
    <row r="25" spans="2:11" ht="13.5" thickBot="1">
      <c r="B25" s="168"/>
      <c r="C25" s="178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179" t="s">
        <v>15</v>
      </c>
      <c r="C26" s="180" t="s">
        <v>16</v>
      </c>
      <c r="D26" s="366">
        <v>442193.43</v>
      </c>
      <c r="E26" s="235">
        <v>490350.59</v>
      </c>
      <c r="G26" s="194"/>
      <c r="H26" s="198"/>
    </row>
    <row r="27" spans="2:11">
      <c r="B27" s="131" t="s">
        <v>17</v>
      </c>
      <c r="C27" s="132" t="s">
        <v>107</v>
      </c>
      <c r="D27" s="236">
        <v>-3272.19</v>
      </c>
      <c r="E27" s="237">
        <v>-13246.32</v>
      </c>
      <c r="F27" s="57"/>
      <c r="G27" s="194"/>
      <c r="H27" s="193"/>
      <c r="I27" s="187"/>
      <c r="J27" s="194"/>
    </row>
    <row r="28" spans="2:11">
      <c r="B28" s="131" t="s">
        <v>18</v>
      </c>
      <c r="C28" s="132" t="s">
        <v>19</v>
      </c>
      <c r="D28" s="236">
        <v>0</v>
      </c>
      <c r="E28" s="238">
        <v>0</v>
      </c>
      <c r="F28" s="57"/>
      <c r="G28" s="187"/>
      <c r="H28" s="193"/>
      <c r="I28" s="187"/>
      <c r="J28" s="194"/>
    </row>
    <row r="29" spans="2:11">
      <c r="B29" s="140" t="s">
        <v>4</v>
      </c>
      <c r="C29" s="128" t="s">
        <v>20</v>
      </c>
      <c r="D29" s="239">
        <v>0</v>
      </c>
      <c r="E29" s="240">
        <v>0</v>
      </c>
      <c r="F29" s="57"/>
      <c r="G29" s="187"/>
      <c r="H29" s="193"/>
      <c r="I29" s="187"/>
      <c r="J29" s="194"/>
    </row>
    <row r="30" spans="2:11">
      <c r="B30" s="140" t="s">
        <v>6</v>
      </c>
      <c r="C30" s="128" t="s">
        <v>21</v>
      </c>
      <c r="D30" s="239">
        <v>0</v>
      </c>
      <c r="E30" s="240">
        <v>0</v>
      </c>
      <c r="F30" s="57"/>
      <c r="G30" s="187"/>
      <c r="H30" s="193"/>
      <c r="I30" s="187"/>
      <c r="J30" s="194"/>
    </row>
    <row r="31" spans="2:11">
      <c r="B31" s="140" t="s">
        <v>8</v>
      </c>
      <c r="C31" s="128" t="s">
        <v>22</v>
      </c>
      <c r="D31" s="239">
        <v>0</v>
      </c>
      <c r="E31" s="240">
        <v>0</v>
      </c>
      <c r="F31" s="57"/>
      <c r="G31" s="187"/>
      <c r="H31" s="193"/>
      <c r="I31" s="187"/>
      <c r="J31" s="194"/>
    </row>
    <row r="32" spans="2:11">
      <c r="B32" s="133" t="s">
        <v>23</v>
      </c>
      <c r="C32" s="134" t="s">
        <v>24</v>
      </c>
      <c r="D32" s="236">
        <v>3272.19</v>
      </c>
      <c r="E32" s="238">
        <v>13246.32</v>
      </c>
      <c r="F32" s="57"/>
      <c r="G32" s="194"/>
      <c r="H32" s="193"/>
      <c r="I32" s="187"/>
      <c r="J32" s="194"/>
    </row>
    <row r="33" spans="2:10">
      <c r="B33" s="140" t="s">
        <v>4</v>
      </c>
      <c r="C33" s="128" t="s">
        <v>25</v>
      </c>
      <c r="D33" s="239">
        <v>0</v>
      </c>
      <c r="E33" s="240">
        <v>10135.07</v>
      </c>
      <c r="F33" s="57"/>
      <c r="G33" s="187"/>
      <c r="H33" s="193"/>
      <c r="I33" s="187"/>
      <c r="J33" s="194"/>
    </row>
    <row r="34" spans="2:10">
      <c r="B34" s="140" t="s">
        <v>6</v>
      </c>
      <c r="C34" s="128" t="s">
        <v>26</v>
      </c>
      <c r="D34" s="239">
        <v>0</v>
      </c>
      <c r="E34" s="240">
        <v>0</v>
      </c>
      <c r="F34" s="57"/>
      <c r="G34" s="187"/>
      <c r="H34" s="193"/>
      <c r="I34" s="187"/>
      <c r="J34" s="194"/>
    </row>
    <row r="35" spans="2:10">
      <c r="B35" s="140" t="s">
        <v>8</v>
      </c>
      <c r="C35" s="128" t="s">
        <v>27</v>
      </c>
      <c r="D35" s="239">
        <v>45.44</v>
      </c>
      <c r="E35" s="240">
        <v>43.95</v>
      </c>
      <c r="F35" s="57"/>
      <c r="G35" s="187"/>
      <c r="H35" s="193"/>
      <c r="I35" s="187"/>
      <c r="J35" s="194"/>
    </row>
    <row r="36" spans="2:10">
      <c r="B36" s="140" t="s">
        <v>9</v>
      </c>
      <c r="C36" s="128" t="s">
        <v>28</v>
      </c>
      <c r="D36" s="239">
        <v>0</v>
      </c>
      <c r="E36" s="240">
        <v>0</v>
      </c>
      <c r="F36" s="57"/>
      <c r="G36" s="187"/>
      <c r="H36" s="193"/>
      <c r="I36" s="187"/>
      <c r="J36" s="194"/>
    </row>
    <row r="37" spans="2:10" ht="25.5">
      <c r="B37" s="140" t="s">
        <v>29</v>
      </c>
      <c r="C37" s="128" t="s">
        <v>30</v>
      </c>
      <c r="D37" s="239">
        <v>3226.75</v>
      </c>
      <c r="E37" s="240">
        <v>3067.29</v>
      </c>
      <c r="F37" s="57"/>
      <c r="G37" s="187"/>
      <c r="H37" s="193"/>
      <c r="I37" s="187"/>
      <c r="J37" s="194"/>
    </row>
    <row r="38" spans="2:10">
      <c r="B38" s="140" t="s">
        <v>31</v>
      </c>
      <c r="C38" s="128" t="s">
        <v>32</v>
      </c>
      <c r="D38" s="239">
        <v>0</v>
      </c>
      <c r="E38" s="240">
        <v>0</v>
      </c>
      <c r="F38" s="57"/>
      <c r="G38" s="187"/>
      <c r="H38"/>
      <c r="I38" s="187"/>
      <c r="J38" s="194"/>
    </row>
    <row r="39" spans="2:10">
      <c r="B39" s="141" t="s">
        <v>33</v>
      </c>
      <c r="C39" s="142" t="s">
        <v>34</v>
      </c>
      <c r="D39" s="241">
        <v>0</v>
      </c>
      <c r="E39" s="242">
        <v>0.01</v>
      </c>
      <c r="F39" s="57"/>
      <c r="G39" s="187"/>
      <c r="H39"/>
      <c r="I39" s="187"/>
      <c r="J39" s="194"/>
    </row>
    <row r="40" spans="2:10" ht="13.5" thickBot="1">
      <c r="B40" s="181" t="s">
        <v>35</v>
      </c>
      <c r="C40" s="182" t="s">
        <v>36</v>
      </c>
      <c r="D40" s="243">
        <v>10909.77</v>
      </c>
      <c r="E40" s="244">
        <v>34384.699999999997</v>
      </c>
      <c r="G40" s="194"/>
    </row>
    <row r="41" spans="2:10" ht="13.5" thickBot="1">
      <c r="B41" s="183" t="s">
        <v>37</v>
      </c>
      <c r="C41" s="184" t="s">
        <v>38</v>
      </c>
      <c r="D41" s="367">
        <v>449831.01</v>
      </c>
      <c r="E41" s="246">
        <f>SUM(E26,E27,E40)</f>
        <v>511488.97000000003</v>
      </c>
      <c r="F41" s="59"/>
      <c r="G41" s="194"/>
    </row>
    <row r="42" spans="2:10">
      <c r="B42" s="185"/>
      <c r="C42" s="185"/>
      <c r="D42" s="247"/>
      <c r="E42" s="247"/>
      <c r="F42" s="59"/>
      <c r="G42" s="188"/>
    </row>
    <row r="43" spans="2:10" ht="13.5">
      <c r="B43" s="429" t="s">
        <v>60</v>
      </c>
      <c r="C43" s="421"/>
      <c r="D43" s="421"/>
      <c r="E43" s="421"/>
      <c r="G43" s="187"/>
    </row>
    <row r="44" spans="2:10" ht="14.25" thickBot="1">
      <c r="B44" s="430" t="s">
        <v>117</v>
      </c>
      <c r="C44" s="422"/>
      <c r="D44" s="422"/>
      <c r="E44" s="422"/>
      <c r="G44" s="187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144" t="s">
        <v>4</v>
      </c>
      <c r="C47" s="128" t="s">
        <v>40</v>
      </c>
      <c r="D47" s="250">
        <v>583.96</v>
      </c>
      <c r="E47" s="251">
        <v>576.04</v>
      </c>
      <c r="G47" s="187"/>
    </row>
    <row r="48" spans="2:10">
      <c r="B48" s="145" t="s">
        <v>6</v>
      </c>
      <c r="C48" s="142" t="s">
        <v>41</v>
      </c>
      <c r="D48" s="250">
        <v>579.64</v>
      </c>
      <c r="E48" s="252">
        <v>561.01</v>
      </c>
      <c r="G48" s="187"/>
    </row>
    <row r="49" spans="2:8">
      <c r="B49" s="146" t="s">
        <v>23</v>
      </c>
      <c r="C49" s="147" t="s">
        <v>109</v>
      </c>
      <c r="D49" s="253"/>
      <c r="E49" s="254"/>
    </row>
    <row r="50" spans="2:8">
      <c r="B50" s="144" t="s">
        <v>4</v>
      </c>
      <c r="C50" s="128" t="s">
        <v>40</v>
      </c>
      <c r="D50" s="250">
        <v>757.23239999999998</v>
      </c>
      <c r="E50" s="255">
        <v>851.24400000000003</v>
      </c>
    </row>
    <row r="51" spans="2:8">
      <c r="B51" s="144" t="s">
        <v>6</v>
      </c>
      <c r="C51" s="128" t="s">
        <v>110</v>
      </c>
      <c r="D51" s="250">
        <v>705.35030000000006</v>
      </c>
      <c r="E51" s="255">
        <v>839.22190000000001</v>
      </c>
    </row>
    <row r="52" spans="2:8">
      <c r="B52" s="144" t="s">
        <v>8</v>
      </c>
      <c r="C52" s="128" t="s">
        <v>111</v>
      </c>
      <c r="D52" s="250">
        <v>785.39679999999998</v>
      </c>
      <c r="E52" s="255">
        <v>920.36920000000009</v>
      </c>
    </row>
    <row r="53" spans="2:8" ht="13.5" thickBot="1">
      <c r="B53" s="148" t="s">
        <v>9</v>
      </c>
      <c r="C53" s="149" t="s">
        <v>41</v>
      </c>
      <c r="D53" s="256">
        <v>776.05240000000003</v>
      </c>
      <c r="E53" s="257">
        <v>911.72879999999998</v>
      </c>
    </row>
    <row r="54" spans="2:8">
      <c r="B54" s="150"/>
      <c r="C54" s="151"/>
      <c r="D54" s="258"/>
      <c r="E54" s="258"/>
    </row>
    <row r="55" spans="2:8" ht="13.5">
      <c r="B55" s="429" t="s">
        <v>62</v>
      </c>
      <c r="C55" s="409"/>
      <c r="D55" s="409"/>
      <c r="E55" s="409"/>
      <c r="H55"/>
    </row>
    <row r="56" spans="2:8" ht="14.25" thickBot="1">
      <c r="B56" s="430" t="s">
        <v>112</v>
      </c>
      <c r="C56" s="411"/>
      <c r="D56" s="411"/>
      <c r="E56" s="411"/>
      <c r="H56"/>
    </row>
    <row r="57" spans="2:8" ht="34.5" thickBot="1">
      <c r="B57" s="436" t="s">
        <v>42</v>
      </c>
      <c r="C57" s="437"/>
      <c r="D57" s="290" t="s">
        <v>118</v>
      </c>
      <c r="E57" s="291" t="s">
        <v>113</v>
      </c>
    </row>
    <row r="58" spans="2:8">
      <c r="B58" s="152" t="s">
        <v>18</v>
      </c>
      <c r="C58" s="153" t="s">
        <v>43</v>
      </c>
      <c r="D58" s="261">
        <f>D64</f>
        <v>511488.97</v>
      </c>
      <c r="E58" s="262">
        <f>D58/E21</f>
        <v>1</v>
      </c>
    </row>
    <row r="59" spans="2:8" ht="25.5">
      <c r="B59" s="349" t="s">
        <v>4</v>
      </c>
      <c r="C59" s="155" t="s">
        <v>44</v>
      </c>
      <c r="D59" s="263">
        <v>0</v>
      </c>
      <c r="E59" s="264">
        <v>0</v>
      </c>
    </row>
    <row r="60" spans="2:8" ht="25.5">
      <c r="B60" s="350" t="s">
        <v>6</v>
      </c>
      <c r="C60" s="157" t="s">
        <v>45</v>
      </c>
      <c r="D60" s="265">
        <v>0</v>
      </c>
      <c r="E60" s="266">
        <v>0</v>
      </c>
    </row>
    <row r="61" spans="2:8">
      <c r="B61" s="350" t="s">
        <v>8</v>
      </c>
      <c r="C61" s="157" t="s">
        <v>46</v>
      </c>
      <c r="D61" s="265">
        <v>0</v>
      </c>
      <c r="E61" s="266">
        <v>0</v>
      </c>
    </row>
    <row r="62" spans="2:8">
      <c r="B62" s="350" t="s">
        <v>9</v>
      </c>
      <c r="C62" s="157" t="s">
        <v>47</v>
      </c>
      <c r="D62" s="265">
        <v>0</v>
      </c>
      <c r="E62" s="266">
        <v>0</v>
      </c>
    </row>
    <row r="63" spans="2:8">
      <c r="B63" s="350" t="s">
        <v>29</v>
      </c>
      <c r="C63" s="157" t="s">
        <v>48</v>
      </c>
      <c r="D63" s="265">
        <v>0</v>
      </c>
      <c r="E63" s="266">
        <v>0</v>
      </c>
    </row>
    <row r="64" spans="2:8">
      <c r="B64" s="349" t="s">
        <v>31</v>
      </c>
      <c r="C64" s="155" t="s">
        <v>49</v>
      </c>
      <c r="D64" s="263">
        <f>E21</f>
        <v>511488.97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v>0</v>
      </c>
      <c r="E73" s="275">
        <v>0</v>
      </c>
    </row>
    <row r="74" spans="2:5">
      <c r="B74" s="352" t="s">
        <v>64</v>
      </c>
      <c r="C74" s="134" t="s">
        <v>66</v>
      </c>
      <c r="D74" s="270">
        <f>D58</f>
        <v>511488.97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v>0</v>
      </c>
      <c r="E75" s="266">
        <v>0</v>
      </c>
    </row>
    <row r="76" spans="2:5">
      <c r="B76" s="350" t="s">
        <v>6</v>
      </c>
      <c r="C76" s="157" t="s">
        <v>115</v>
      </c>
      <c r="D76" s="265">
        <f>D74</f>
        <v>511488.97</v>
      </c>
      <c r="E76" s="266">
        <f>E74</f>
        <v>1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  <headerFooter>
    <oddHeader>&amp;C&amp;"Calibri"&amp;10&amp;K000000Confidential&amp;1#</oddHeader>
  </headerFooter>
  <customProperties>
    <customPr name="_pios_id" r:id="rId2"/>
  </customPropertie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 codeName="Arkusz148">
    <pageSetUpPr fitToPage="1"/>
  </sheetPr>
  <dimension ref="A1:L81"/>
  <sheetViews>
    <sheetView zoomScale="86" zoomScaleNormal="86" workbookViewId="0">
      <selection activeCell="E26" sqref="E26"/>
    </sheetView>
  </sheetViews>
  <sheetFormatPr defaultRowHeight="12.75"/>
  <cols>
    <col min="1" max="1" width="9.140625" style="18"/>
    <col min="2" max="2" width="4.42578125" bestFit="1" customWidth="1"/>
    <col min="3" max="3" width="77.7109375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9.140625" style="186" bestFit="1" customWidth="1"/>
    <col min="11" max="11" width="7.425781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H2" s="200"/>
      <c r="I2" s="200"/>
      <c r="J2" s="194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  <c r="H3" s="200"/>
      <c r="I3" s="200"/>
      <c r="J3" s="194"/>
    </row>
    <row r="4" spans="2:12" ht="15">
      <c r="B4" s="216"/>
      <c r="C4" s="216"/>
      <c r="D4" s="216"/>
      <c r="E4" s="216"/>
      <c r="J4" s="194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175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344" t="s">
        <v>3</v>
      </c>
      <c r="C11" s="331" t="s">
        <v>105</v>
      </c>
      <c r="D11" s="280">
        <v>87186.78</v>
      </c>
      <c r="E11" s="221">
        <f>SUM(E12:E16)</f>
        <v>91355.25</v>
      </c>
    </row>
    <row r="12" spans="2:12">
      <c r="B12" s="345" t="s">
        <v>4</v>
      </c>
      <c r="C12" s="128" t="s">
        <v>5</v>
      </c>
      <c r="D12" s="281">
        <v>87186.78</v>
      </c>
      <c r="E12" s="282">
        <v>91355.25</v>
      </c>
    </row>
    <row r="13" spans="2:12">
      <c r="B13" s="345" t="s">
        <v>6</v>
      </c>
      <c r="C13" s="332" t="s">
        <v>7</v>
      </c>
      <c r="D13" s="281">
        <v>0</v>
      </c>
      <c r="E13" s="333">
        <v>0</v>
      </c>
    </row>
    <row r="14" spans="2:12">
      <c r="B14" s="345" t="s">
        <v>8</v>
      </c>
      <c r="C14" s="332" t="s">
        <v>10</v>
      </c>
      <c r="D14" s="281">
        <v>0</v>
      </c>
      <c r="E14" s="333">
        <v>0</v>
      </c>
      <c r="G14" s="188"/>
    </row>
    <row r="15" spans="2:12">
      <c r="B15" s="345" t="s">
        <v>102</v>
      </c>
      <c r="C15" s="332" t="s">
        <v>11</v>
      </c>
      <c r="D15" s="281">
        <v>0</v>
      </c>
      <c r="E15" s="333">
        <v>0</v>
      </c>
    </row>
    <row r="16" spans="2:12">
      <c r="B16" s="346" t="s">
        <v>103</v>
      </c>
      <c r="C16" s="334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45" t="s">
        <v>4</v>
      </c>
      <c r="C18" s="128" t="s">
        <v>11</v>
      </c>
      <c r="D18" s="283">
        <v>0</v>
      </c>
      <c r="E18" s="333">
        <v>0</v>
      </c>
    </row>
    <row r="19" spans="2:11">
      <c r="B19" s="345" t="s">
        <v>6</v>
      </c>
      <c r="C19" s="332" t="s">
        <v>104</v>
      </c>
      <c r="D19" s="281">
        <v>0</v>
      </c>
      <c r="E19" s="333">
        <v>0</v>
      </c>
    </row>
    <row r="20" spans="2:11" ht="13.5" thickBot="1">
      <c r="B20" s="347" t="s">
        <v>8</v>
      </c>
      <c r="C20" s="336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87186.78</v>
      </c>
      <c r="E21" s="246">
        <f>E11-E17</f>
        <v>91355.25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>
      <c r="B23" s="429" t="s">
        <v>100</v>
      </c>
      <c r="C23" s="419"/>
      <c r="D23" s="419"/>
      <c r="E23" s="419"/>
      <c r="G23" s="187"/>
    </row>
    <row r="24" spans="2:11" ht="14.25" thickBot="1">
      <c r="B24" s="430" t="s">
        <v>101</v>
      </c>
      <c r="C24" s="420"/>
      <c r="D24" s="420"/>
      <c r="E24" s="420"/>
    </row>
    <row r="25" spans="2:11" ht="13.5" thickBot="1">
      <c r="B25" s="168"/>
      <c r="C25" s="178" t="s">
        <v>2</v>
      </c>
      <c r="D25" s="218" t="str">
        <f>'Fundusz Gwarantowany'!$D$25</f>
        <v>30-06-2025</v>
      </c>
      <c r="E25" s="219" t="str">
        <f>'Fundusz Gwarantowany'!$E$25</f>
        <v>30-06-2026</v>
      </c>
      <c r="H25" s="189"/>
    </row>
    <row r="26" spans="2:11">
      <c r="B26" s="179" t="s">
        <v>15</v>
      </c>
      <c r="C26" s="180" t="s">
        <v>16</v>
      </c>
      <c r="D26" s="366">
        <v>83666.77</v>
      </c>
      <c r="E26" s="235">
        <v>90021.36</v>
      </c>
      <c r="G26" s="194"/>
      <c r="H26" s="189"/>
    </row>
    <row r="27" spans="2:11">
      <c r="B27" s="131" t="s">
        <v>17</v>
      </c>
      <c r="C27" s="132" t="s">
        <v>107</v>
      </c>
      <c r="D27" s="236">
        <v>-1167.01</v>
      </c>
      <c r="E27" s="237">
        <v>0</v>
      </c>
      <c r="F27" s="57"/>
      <c r="G27" s="194"/>
      <c r="H27" s="193"/>
      <c r="I27" s="187"/>
      <c r="J27" s="194"/>
    </row>
    <row r="28" spans="2:11">
      <c r="B28" s="131" t="s">
        <v>18</v>
      </c>
      <c r="C28" s="132" t="s">
        <v>19</v>
      </c>
      <c r="D28" s="236">
        <v>0</v>
      </c>
      <c r="E28" s="238">
        <v>0</v>
      </c>
      <c r="F28" s="57"/>
      <c r="G28" s="187"/>
      <c r="H28" s="193"/>
      <c r="I28" s="187"/>
      <c r="J28" s="194"/>
    </row>
    <row r="29" spans="2:11">
      <c r="B29" s="140" t="s">
        <v>4</v>
      </c>
      <c r="C29" s="128" t="s">
        <v>20</v>
      </c>
      <c r="D29" s="239">
        <v>0</v>
      </c>
      <c r="E29" s="240">
        <v>0</v>
      </c>
      <c r="F29" s="57"/>
      <c r="G29" s="187"/>
      <c r="H29" s="193"/>
      <c r="I29" s="187"/>
      <c r="J29" s="194"/>
    </row>
    <row r="30" spans="2:11">
      <c r="B30" s="140" t="s">
        <v>6</v>
      </c>
      <c r="C30" s="128" t="s">
        <v>21</v>
      </c>
      <c r="D30" s="239">
        <v>0</v>
      </c>
      <c r="E30" s="240">
        <v>0</v>
      </c>
      <c r="F30" s="57"/>
      <c r="G30" s="187"/>
      <c r="H30" s="193"/>
      <c r="I30" s="187"/>
      <c r="J30" s="194"/>
    </row>
    <row r="31" spans="2:11">
      <c r="B31" s="140" t="s">
        <v>8</v>
      </c>
      <c r="C31" s="128" t="s">
        <v>22</v>
      </c>
      <c r="D31" s="239">
        <v>0</v>
      </c>
      <c r="E31" s="240">
        <v>0</v>
      </c>
      <c r="F31" s="57"/>
      <c r="G31" s="187"/>
      <c r="H31" s="193"/>
      <c r="I31" s="187"/>
      <c r="J31" s="194"/>
    </row>
    <row r="32" spans="2:11">
      <c r="B32" s="133" t="s">
        <v>23</v>
      </c>
      <c r="C32" s="134" t="s">
        <v>24</v>
      </c>
      <c r="D32" s="236">
        <v>1167.01</v>
      </c>
      <c r="E32" s="238">
        <v>0</v>
      </c>
      <c r="F32" s="57"/>
      <c r="G32" s="194"/>
      <c r="H32" s="193"/>
      <c r="I32" s="187"/>
      <c r="J32" s="194"/>
    </row>
    <row r="33" spans="2:10">
      <c r="B33" s="140" t="s">
        <v>4</v>
      </c>
      <c r="C33" s="128" t="s">
        <v>25</v>
      </c>
      <c r="D33" s="239">
        <v>0</v>
      </c>
      <c r="E33" s="240">
        <v>0</v>
      </c>
      <c r="F33" s="57"/>
      <c r="G33" s="187"/>
      <c r="H33" s="193"/>
      <c r="I33" s="187"/>
      <c r="J33" s="194"/>
    </row>
    <row r="34" spans="2:10">
      <c r="B34" s="140" t="s">
        <v>6</v>
      </c>
      <c r="C34" s="128" t="s">
        <v>26</v>
      </c>
      <c r="D34" s="239">
        <v>0</v>
      </c>
      <c r="E34" s="240">
        <v>0</v>
      </c>
      <c r="F34" s="57"/>
      <c r="G34" s="187"/>
      <c r="H34" s="193"/>
      <c r="I34" s="187"/>
      <c r="J34" s="194"/>
    </row>
    <row r="35" spans="2:10">
      <c r="B35" s="140" t="s">
        <v>8</v>
      </c>
      <c r="C35" s="128" t="s">
        <v>27</v>
      </c>
      <c r="D35" s="239">
        <v>0</v>
      </c>
      <c r="E35" s="240">
        <v>0</v>
      </c>
      <c r="F35" s="57"/>
      <c r="G35" s="187"/>
      <c r="H35" s="193"/>
      <c r="I35" s="187"/>
      <c r="J35" s="194"/>
    </row>
    <row r="36" spans="2:10">
      <c r="B36" s="140" t="s">
        <v>9</v>
      </c>
      <c r="C36" s="128" t="s">
        <v>28</v>
      </c>
      <c r="D36" s="239">
        <v>0</v>
      </c>
      <c r="E36" s="240">
        <v>0</v>
      </c>
      <c r="F36" s="57"/>
      <c r="G36" s="187"/>
      <c r="H36" s="193"/>
      <c r="I36" s="187"/>
      <c r="J36" s="194"/>
    </row>
    <row r="37" spans="2:10" ht="25.5">
      <c r="B37" s="140" t="s">
        <v>29</v>
      </c>
      <c r="C37" s="128" t="s">
        <v>30</v>
      </c>
      <c r="D37" s="239">
        <v>1167.01</v>
      </c>
      <c r="E37" s="240">
        <v>0</v>
      </c>
      <c r="F37" s="57"/>
      <c r="G37" s="187"/>
      <c r="H37" s="193"/>
      <c r="I37" s="187"/>
      <c r="J37" s="194"/>
    </row>
    <row r="38" spans="2:10">
      <c r="B38" s="140" t="s">
        <v>31</v>
      </c>
      <c r="C38" s="128" t="s">
        <v>32</v>
      </c>
      <c r="D38" s="239">
        <v>0</v>
      </c>
      <c r="E38" s="240">
        <v>0</v>
      </c>
      <c r="F38" s="57"/>
      <c r="G38" s="187"/>
      <c r="H38" s="193"/>
      <c r="I38" s="187"/>
      <c r="J38" s="194"/>
    </row>
    <row r="39" spans="2:10">
      <c r="B39" s="141" t="s">
        <v>33</v>
      </c>
      <c r="C39" s="142" t="s">
        <v>34</v>
      </c>
      <c r="D39" s="241">
        <v>0</v>
      </c>
      <c r="E39" s="242">
        <v>0</v>
      </c>
      <c r="F39" s="57"/>
      <c r="G39" s="187"/>
      <c r="H39" s="193"/>
      <c r="I39" s="187"/>
      <c r="J39" s="194"/>
    </row>
    <row r="40" spans="2:10" ht="13.5" thickBot="1">
      <c r="B40" s="181" t="s">
        <v>35</v>
      </c>
      <c r="C40" s="182" t="s">
        <v>36</v>
      </c>
      <c r="D40" s="243">
        <v>4687.0200000000004</v>
      </c>
      <c r="E40" s="244">
        <v>1333.89</v>
      </c>
      <c r="G40" s="194"/>
      <c r="H40" s="189"/>
    </row>
    <row r="41" spans="2:10" ht="13.5" thickBot="1">
      <c r="B41" s="183" t="s">
        <v>37</v>
      </c>
      <c r="C41" s="184" t="s">
        <v>38</v>
      </c>
      <c r="D41" s="367">
        <v>87186.780000000013</v>
      </c>
      <c r="E41" s="246">
        <f>SUM(E26,E27,E40)</f>
        <v>91355.25</v>
      </c>
      <c r="F41" s="59"/>
      <c r="G41" s="194"/>
      <c r="H41" s="189"/>
    </row>
    <row r="42" spans="2:10">
      <c r="B42" s="185"/>
      <c r="C42" s="185"/>
      <c r="D42" s="247"/>
      <c r="E42" s="247"/>
      <c r="F42" s="59"/>
      <c r="G42" s="188"/>
      <c r="H42"/>
    </row>
    <row r="43" spans="2:10" ht="13.5">
      <c r="B43" s="429" t="s">
        <v>60</v>
      </c>
      <c r="C43" s="421"/>
      <c r="D43" s="421"/>
      <c r="E43" s="421"/>
      <c r="G43"/>
      <c r="H43"/>
    </row>
    <row r="44" spans="2:10" ht="14.25" thickBot="1">
      <c r="B44" s="430" t="s">
        <v>117</v>
      </c>
      <c r="C44" s="422"/>
      <c r="D44" s="422"/>
      <c r="E44" s="422"/>
      <c r="G44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144" t="s">
        <v>4</v>
      </c>
      <c r="C47" s="128" t="s">
        <v>40</v>
      </c>
      <c r="D47" s="250">
        <v>180.11</v>
      </c>
      <c r="E47" s="251">
        <v>176.66</v>
      </c>
      <c r="G47" s="187"/>
    </row>
    <row r="48" spans="2:10">
      <c r="B48" s="145" t="s">
        <v>6</v>
      </c>
      <c r="C48" s="142" t="s">
        <v>41</v>
      </c>
      <c r="D48" s="250">
        <v>177.65</v>
      </c>
      <c r="E48" s="252">
        <v>176.66</v>
      </c>
      <c r="G48" s="187"/>
    </row>
    <row r="49" spans="2:5">
      <c r="B49" s="146" t="s">
        <v>23</v>
      </c>
      <c r="C49" s="147" t="s">
        <v>109</v>
      </c>
      <c r="D49" s="253"/>
      <c r="E49" s="254"/>
    </row>
    <row r="50" spans="2:5">
      <c r="B50" s="144" t="s">
        <v>4</v>
      </c>
      <c r="C50" s="128" t="s">
        <v>40</v>
      </c>
      <c r="D50" s="250">
        <v>464.53149999999999</v>
      </c>
      <c r="E50" s="255">
        <v>509.57409999999999</v>
      </c>
    </row>
    <row r="51" spans="2:5">
      <c r="B51" s="144" t="s">
        <v>6</v>
      </c>
      <c r="C51" s="128" t="s">
        <v>110</v>
      </c>
      <c r="D51" s="250">
        <v>461.06990000000002</v>
      </c>
      <c r="E51" s="255">
        <v>502.40310000000005</v>
      </c>
    </row>
    <row r="52" spans="2:5">
      <c r="B52" s="144" t="s">
        <v>8</v>
      </c>
      <c r="C52" s="128" t="s">
        <v>111</v>
      </c>
      <c r="D52" s="250">
        <v>491.67250000000001</v>
      </c>
      <c r="E52" s="255">
        <v>517.12470000000008</v>
      </c>
    </row>
    <row r="53" spans="2:5" ht="13.5" thickBot="1">
      <c r="B53" s="148" t="s">
        <v>9</v>
      </c>
      <c r="C53" s="149" t="s">
        <v>41</v>
      </c>
      <c r="D53" s="256">
        <v>490.77839999999998</v>
      </c>
      <c r="E53" s="257">
        <v>517.12469999999996</v>
      </c>
    </row>
    <row r="54" spans="2:5">
      <c r="B54" s="150"/>
      <c r="C54" s="151"/>
      <c r="D54" s="258"/>
      <c r="E54" s="258"/>
    </row>
    <row r="55" spans="2:5" ht="13.5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23.25" thickBot="1">
      <c r="B57" s="436" t="s">
        <v>42</v>
      </c>
      <c r="C57" s="437"/>
      <c r="D57" s="290" t="s">
        <v>118</v>
      </c>
      <c r="E57" s="291" t="s">
        <v>113</v>
      </c>
    </row>
    <row r="58" spans="2:5">
      <c r="B58" s="152" t="s">
        <v>18</v>
      </c>
      <c r="C58" s="153" t="s">
        <v>43</v>
      </c>
      <c r="D58" s="261">
        <f>D64</f>
        <v>91355.25</v>
      </c>
      <c r="E58" s="262">
        <f>D58/E21</f>
        <v>1</v>
      </c>
    </row>
    <row r="59" spans="2:5" ht="25.5">
      <c r="B59" s="349" t="s">
        <v>4</v>
      </c>
      <c r="C59" s="155" t="s">
        <v>44</v>
      </c>
      <c r="D59" s="263">
        <v>0</v>
      </c>
      <c r="E59" s="264">
        <v>0</v>
      </c>
    </row>
    <row r="60" spans="2:5" ht="25.5">
      <c r="B60" s="350" t="s">
        <v>6</v>
      </c>
      <c r="C60" s="157" t="s">
        <v>45</v>
      </c>
      <c r="D60" s="265">
        <v>0</v>
      </c>
      <c r="E60" s="266">
        <v>0</v>
      </c>
    </row>
    <row r="61" spans="2:5">
      <c r="B61" s="350" t="s">
        <v>8</v>
      </c>
      <c r="C61" s="157" t="s">
        <v>46</v>
      </c>
      <c r="D61" s="265">
        <v>0</v>
      </c>
      <c r="E61" s="266">
        <v>0</v>
      </c>
    </row>
    <row r="62" spans="2:5">
      <c r="B62" s="350" t="s">
        <v>9</v>
      </c>
      <c r="C62" s="157" t="s">
        <v>47</v>
      </c>
      <c r="D62" s="265">
        <v>0</v>
      </c>
      <c r="E62" s="266">
        <v>0</v>
      </c>
    </row>
    <row r="63" spans="2:5">
      <c r="B63" s="350" t="s">
        <v>29</v>
      </c>
      <c r="C63" s="157" t="s">
        <v>48</v>
      </c>
      <c r="D63" s="265">
        <v>0</v>
      </c>
      <c r="E63" s="266">
        <v>0</v>
      </c>
    </row>
    <row r="64" spans="2:5">
      <c r="B64" s="349" t="s">
        <v>31</v>
      </c>
      <c r="C64" s="155" t="s">
        <v>49</v>
      </c>
      <c r="D64" s="263">
        <f>E21</f>
        <v>91355.25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v>0</v>
      </c>
      <c r="E73" s="275">
        <v>0</v>
      </c>
    </row>
    <row r="74" spans="2:5">
      <c r="B74" s="352" t="s">
        <v>64</v>
      </c>
      <c r="C74" s="134" t="s">
        <v>66</v>
      </c>
      <c r="D74" s="270">
        <f>D58</f>
        <v>91355.25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v>0</v>
      </c>
      <c r="E75" s="266">
        <v>0</v>
      </c>
    </row>
    <row r="76" spans="2:5">
      <c r="B76" s="350" t="s">
        <v>6</v>
      </c>
      <c r="C76" s="157" t="s">
        <v>115</v>
      </c>
      <c r="D76" s="265">
        <f>D74</f>
        <v>91355.25</v>
      </c>
      <c r="E76" s="266">
        <f>E74</f>
        <v>1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  <headerFooter>
    <oddHeader>&amp;C&amp;"Calibri"&amp;10&amp;K000000Confidential&amp;1#</oddHeader>
  </headerFooter>
  <customProperties>
    <customPr name="_pios_id" r:id="rId2"/>
  </customProperties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sheetPr codeName="Arkusz157"/>
  <dimension ref="A1:L81"/>
  <sheetViews>
    <sheetView zoomScale="86" zoomScaleNormal="86" workbookViewId="0">
      <selection activeCell="E26" sqref="E26"/>
    </sheetView>
  </sheetViews>
  <sheetFormatPr defaultRowHeight="12.75"/>
  <cols>
    <col min="1" max="1" width="9.140625" style="18"/>
    <col min="2" max="2" width="4.5703125" bestFit="1" customWidth="1"/>
    <col min="3" max="3" width="77.7109375" customWidth="1"/>
    <col min="4" max="4" width="17.7109375" style="96" bestFit="1" customWidth="1"/>
    <col min="5" max="5" width="16.425781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8.5703125" style="186" bestFit="1" customWidth="1"/>
    <col min="11" max="11" width="7.1406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H2" s="200"/>
      <c r="I2" s="200"/>
      <c r="J2" s="194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  <c r="H3" s="200"/>
      <c r="I3" s="200"/>
      <c r="J3" s="194"/>
    </row>
    <row r="4" spans="2:12" ht="15">
      <c r="B4" s="216"/>
      <c r="C4" s="216"/>
      <c r="D4" s="216"/>
      <c r="E4" s="216"/>
      <c r="J4" s="194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164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5.95" customHeight="1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344" t="s">
        <v>3</v>
      </c>
      <c r="C11" s="331" t="s">
        <v>105</v>
      </c>
      <c r="D11" s="280">
        <v>918823.65</v>
      </c>
      <c r="E11" s="221">
        <f>SUM(E12:E16)</f>
        <v>0</v>
      </c>
    </row>
    <row r="12" spans="2:12">
      <c r="B12" s="345" t="s">
        <v>4</v>
      </c>
      <c r="C12" s="128" t="s">
        <v>5</v>
      </c>
      <c r="D12" s="281">
        <v>918823.65</v>
      </c>
      <c r="E12" s="282">
        <v>0</v>
      </c>
    </row>
    <row r="13" spans="2:12">
      <c r="B13" s="345" t="s">
        <v>6</v>
      </c>
      <c r="C13" s="332" t="s">
        <v>7</v>
      </c>
      <c r="D13" s="281">
        <v>0</v>
      </c>
      <c r="E13" s="333">
        <v>0</v>
      </c>
    </row>
    <row r="14" spans="2:12">
      <c r="B14" s="345" t="s">
        <v>8</v>
      </c>
      <c r="C14" s="332" t="s">
        <v>10</v>
      </c>
      <c r="D14" s="281">
        <v>0</v>
      </c>
      <c r="E14" s="333">
        <v>0</v>
      </c>
      <c r="G14" s="188"/>
    </row>
    <row r="15" spans="2:12">
      <c r="B15" s="345" t="s">
        <v>102</v>
      </c>
      <c r="C15" s="332" t="s">
        <v>11</v>
      </c>
      <c r="D15" s="281">
        <v>0</v>
      </c>
      <c r="E15" s="333">
        <v>0</v>
      </c>
    </row>
    <row r="16" spans="2:12">
      <c r="B16" s="346" t="s">
        <v>103</v>
      </c>
      <c r="C16" s="334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45" t="s">
        <v>4</v>
      </c>
      <c r="C18" s="128" t="s">
        <v>11</v>
      </c>
      <c r="D18" s="283">
        <v>0</v>
      </c>
      <c r="E18" s="333">
        <v>0</v>
      </c>
    </row>
    <row r="19" spans="2:11">
      <c r="B19" s="345" t="s">
        <v>6</v>
      </c>
      <c r="C19" s="332" t="s">
        <v>104</v>
      </c>
      <c r="D19" s="281">
        <v>0</v>
      </c>
      <c r="E19" s="333">
        <v>0</v>
      </c>
    </row>
    <row r="20" spans="2:11" ht="13.5" thickBot="1">
      <c r="B20" s="347" t="s">
        <v>8</v>
      </c>
      <c r="C20" s="336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918823.65</v>
      </c>
      <c r="E21" s="246">
        <f>E11-E17</f>
        <v>0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>
      <c r="B23" s="429" t="s">
        <v>100</v>
      </c>
      <c r="C23" s="419"/>
      <c r="D23" s="419"/>
      <c r="E23" s="419"/>
      <c r="G23" s="187"/>
    </row>
    <row r="24" spans="2:11" ht="14.25" thickBot="1">
      <c r="B24" s="430" t="s">
        <v>101</v>
      </c>
      <c r="C24" s="420"/>
      <c r="D24" s="420"/>
      <c r="E24" s="420"/>
    </row>
    <row r="25" spans="2:11" ht="13.5" thickBot="1">
      <c r="B25" s="168"/>
      <c r="C25" s="178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179" t="s">
        <v>15</v>
      </c>
      <c r="C26" s="180" t="s">
        <v>16</v>
      </c>
      <c r="D26" s="366">
        <v>819733.16</v>
      </c>
      <c r="E26" s="235">
        <v>925916.6</v>
      </c>
      <c r="G26" s="194"/>
    </row>
    <row r="27" spans="2:11">
      <c r="B27" s="131" t="s">
        <v>17</v>
      </c>
      <c r="C27" s="132" t="s">
        <v>107</v>
      </c>
      <c r="D27" s="236">
        <v>-13477.75</v>
      </c>
      <c r="E27" s="237">
        <v>-932468.88</v>
      </c>
      <c r="F27" s="57"/>
      <c r="G27" s="194"/>
      <c r="H27" s="193"/>
      <c r="I27" s="187"/>
      <c r="J27" s="194"/>
    </row>
    <row r="28" spans="2:11">
      <c r="B28" s="131" t="s">
        <v>18</v>
      </c>
      <c r="C28" s="132" t="s">
        <v>19</v>
      </c>
      <c r="D28" s="236">
        <v>48120.97</v>
      </c>
      <c r="E28" s="238">
        <v>0</v>
      </c>
      <c r="F28" s="57"/>
      <c r="G28" s="187"/>
      <c r="H28" s="193"/>
      <c r="I28" s="187"/>
      <c r="J28" s="194"/>
    </row>
    <row r="29" spans="2:11">
      <c r="B29" s="140" t="s">
        <v>4</v>
      </c>
      <c r="C29" s="128" t="s">
        <v>20</v>
      </c>
      <c r="D29" s="239">
        <v>0</v>
      </c>
      <c r="E29" s="240">
        <v>0</v>
      </c>
      <c r="F29" s="57"/>
      <c r="G29" s="187"/>
      <c r="H29" s="193"/>
      <c r="I29" s="187"/>
      <c r="J29" s="194"/>
    </row>
    <row r="30" spans="2:11">
      <c r="B30" s="140" t="s">
        <v>6</v>
      </c>
      <c r="C30" s="128" t="s">
        <v>21</v>
      </c>
      <c r="D30" s="239">
        <v>0</v>
      </c>
      <c r="E30" s="240">
        <v>0</v>
      </c>
      <c r="F30" s="57"/>
      <c r="G30" s="187"/>
      <c r="H30" s="193"/>
      <c r="I30" s="187"/>
      <c r="J30" s="194"/>
    </row>
    <row r="31" spans="2:11">
      <c r="B31" s="140" t="s">
        <v>8</v>
      </c>
      <c r="C31" s="128" t="s">
        <v>22</v>
      </c>
      <c r="D31" s="239">
        <v>48120.97</v>
      </c>
      <c r="E31" s="240">
        <v>0</v>
      </c>
      <c r="F31" s="57"/>
      <c r="G31" s="187"/>
      <c r="H31" s="193"/>
      <c r="I31" s="187"/>
      <c r="J31" s="194"/>
    </row>
    <row r="32" spans="2:11">
      <c r="B32" s="133" t="s">
        <v>23</v>
      </c>
      <c r="C32" s="134" t="s">
        <v>24</v>
      </c>
      <c r="D32" s="236">
        <v>61598.720000000001</v>
      </c>
      <c r="E32" s="238">
        <v>932468.88</v>
      </c>
      <c r="F32" s="57"/>
      <c r="G32" s="194"/>
      <c r="H32" s="193"/>
      <c r="I32" s="187"/>
      <c r="J32" s="194"/>
    </row>
    <row r="33" spans="2:10">
      <c r="B33" s="140" t="s">
        <v>4</v>
      </c>
      <c r="C33" s="128" t="s">
        <v>25</v>
      </c>
      <c r="D33" s="239">
        <v>48207.92</v>
      </c>
      <c r="E33" s="240">
        <v>428846.87</v>
      </c>
      <c r="F33" s="57"/>
      <c r="G33" s="187"/>
      <c r="H33" s="193"/>
      <c r="I33" s="187"/>
      <c r="J33" s="194"/>
    </row>
    <row r="34" spans="2:10">
      <c r="B34" s="140" t="s">
        <v>6</v>
      </c>
      <c r="C34" s="128" t="s">
        <v>26</v>
      </c>
      <c r="D34" s="239">
        <v>0</v>
      </c>
      <c r="E34" s="240">
        <v>0</v>
      </c>
      <c r="F34" s="57"/>
      <c r="G34" s="187"/>
      <c r="H34" s="193"/>
      <c r="I34" s="187"/>
      <c r="J34" s="194"/>
    </row>
    <row r="35" spans="2:10">
      <c r="B35" s="140" t="s">
        <v>8</v>
      </c>
      <c r="C35" s="128" t="s">
        <v>27</v>
      </c>
      <c r="D35" s="239">
        <v>6397.15</v>
      </c>
      <c r="E35" s="240">
        <v>3093.6</v>
      </c>
      <c r="F35" s="57"/>
      <c r="G35" s="187"/>
      <c r="H35" s="193"/>
      <c r="I35" s="187"/>
      <c r="J35" s="194"/>
    </row>
    <row r="36" spans="2:10">
      <c r="B36" s="140" t="s">
        <v>9</v>
      </c>
      <c r="C36" s="128" t="s">
        <v>28</v>
      </c>
      <c r="D36" s="239">
        <v>0</v>
      </c>
      <c r="E36" s="240">
        <v>0</v>
      </c>
      <c r="F36" s="57"/>
      <c r="G36" s="187"/>
      <c r="H36" s="193"/>
      <c r="I36" s="187"/>
      <c r="J36" s="194"/>
    </row>
    <row r="37" spans="2:10" ht="25.5">
      <c r="B37" s="140" t="s">
        <v>29</v>
      </c>
      <c r="C37" s="128" t="s">
        <v>30</v>
      </c>
      <c r="D37" s="239">
        <v>6993.65</v>
      </c>
      <c r="E37" s="240">
        <v>4551.5600000000004</v>
      </c>
      <c r="F37" s="57"/>
      <c r="G37" s="187"/>
      <c r="H37" s="193"/>
      <c r="I37" s="187"/>
      <c r="J37" s="194"/>
    </row>
    <row r="38" spans="2:10">
      <c r="B38" s="140" t="s">
        <v>31</v>
      </c>
      <c r="C38" s="128" t="s">
        <v>32</v>
      </c>
      <c r="D38" s="239">
        <v>0</v>
      </c>
      <c r="E38" s="240">
        <v>0</v>
      </c>
      <c r="F38" s="57"/>
      <c r="G38" s="187"/>
      <c r="H38" s="193"/>
      <c r="I38" s="187"/>
      <c r="J38" s="194"/>
    </row>
    <row r="39" spans="2:10">
      <c r="B39" s="141" t="s">
        <v>33</v>
      </c>
      <c r="C39" s="142" t="s">
        <v>34</v>
      </c>
      <c r="D39" s="241">
        <v>0</v>
      </c>
      <c r="E39" s="242">
        <v>495976.85000000003</v>
      </c>
      <c r="F39" s="57"/>
      <c r="G39" s="187"/>
      <c r="H39" s="193"/>
      <c r="I39" s="187"/>
      <c r="J39" s="194"/>
    </row>
    <row r="40" spans="2:10" ht="13.5" thickBot="1">
      <c r="B40" s="181" t="s">
        <v>35</v>
      </c>
      <c r="C40" s="182" t="s">
        <v>36</v>
      </c>
      <c r="D40" s="243">
        <v>112568.24</v>
      </c>
      <c r="E40" s="244">
        <v>6552.28</v>
      </c>
      <c r="G40" s="194"/>
      <c r="H40"/>
    </row>
    <row r="41" spans="2:10" ht="13.5" thickBot="1">
      <c r="B41" s="183" t="s">
        <v>37</v>
      </c>
      <c r="C41" s="184" t="s">
        <v>38</v>
      </c>
      <c r="D41" s="367">
        <v>918823.65</v>
      </c>
      <c r="E41" s="246">
        <v>0</v>
      </c>
      <c r="F41" s="59"/>
      <c r="G41" s="194"/>
      <c r="H41"/>
    </row>
    <row r="42" spans="2:10">
      <c r="B42" s="185"/>
      <c r="C42" s="185"/>
      <c r="D42" s="247"/>
      <c r="E42" s="247"/>
      <c r="F42" s="59"/>
      <c r="G42" s="188"/>
    </row>
    <row r="43" spans="2:10" ht="13.5">
      <c r="B43" s="429" t="s">
        <v>60</v>
      </c>
      <c r="C43" s="421"/>
      <c r="D43" s="421"/>
      <c r="E43" s="421"/>
      <c r="G43"/>
    </row>
    <row r="44" spans="2:10" ht="14.25" thickBot="1">
      <c r="B44" s="430" t="s">
        <v>117</v>
      </c>
      <c r="C44" s="422"/>
      <c r="D44" s="422"/>
      <c r="E44" s="422"/>
      <c r="G44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144" t="s">
        <v>4</v>
      </c>
      <c r="C47" s="128" t="s">
        <v>40</v>
      </c>
      <c r="D47" s="250">
        <v>74589.004772999993</v>
      </c>
      <c r="E47" s="251">
        <v>72450.437999999995</v>
      </c>
      <c r="G47" s="187"/>
    </row>
    <row r="48" spans="2:10">
      <c r="B48" s="145" t="s">
        <v>6</v>
      </c>
      <c r="C48" s="142" t="s">
        <v>41</v>
      </c>
      <c r="D48" s="250">
        <v>73447.134000000005</v>
      </c>
      <c r="E48" s="252">
        <v>0</v>
      </c>
      <c r="G48" s="187"/>
    </row>
    <row r="49" spans="2:5">
      <c r="B49" s="146" t="s">
        <v>23</v>
      </c>
      <c r="C49" s="147" t="s">
        <v>109</v>
      </c>
      <c r="D49" s="253"/>
      <c r="E49" s="254"/>
    </row>
    <row r="50" spans="2:5">
      <c r="B50" s="144" t="s">
        <v>4</v>
      </c>
      <c r="C50" s="128" t="s">
        <v>40</v>
      </c>
      <c r="D50" s="250">
        <v>10.99</v>
      </c>
      <c r="E50" s="255">
        <v>12.78</v>
      </c>
    </row>
    <row r="51" spans="2:5">
      <c r="B51" s="144" t="s">
        <v>6</v>
      </c>
      <c r="C51" s="128" t="s">
        <v>110</v>
      </c>
      <c r="D51" s="250">
        <v>10.9</v>
      </c>
      <c r="E51" s="255">
        <v>12.55</v>
      </c>
    </row>
    <row r="52" spans="2:5">
      <c r="B52" s="144" t="s">
        <v>8</v>
      </c>
      <c r="C52" s="128" t="s">
        <v>111</v>
      </c>
      <c r="D52" s="250">
        <v>12.56</v>
      </c>
      <c r="E52" s="255">
        <v>13.370000000000001</v>
      </c>
    </row>
    <row r="53" spans="2:5" ht="13.5" thickBot="1">
      <c r="B53" s="148" t="s">
        <v>9</v>
      </c>
      <c r="C53" s="149" t="s">
        <v>41</v>
      </c>
      <c r="D53" s="256">
        <v>12.51</v>
      </c>
      <c r="E53" s="257">
        <v>0</v>
      </c>
    </row>
    <row r="54" spans="2:5">
      <c r="B54" s="170"/>
      <c r="C54" s="171"/>
      <c r="D54" s="258"/>
      <c r="E54" s="258"/>
    </row>
    <row r="55" spans="2:5" ht="13.5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34.5" thickBot="1">
      <c r="B57" s="412" t="s">
        <v>42</v>
      </c>
      <c r="C57" s="413"/>
      <c r="D57" s="290" t="s">
        <v>118</v>
      </c>
      <c r="E57" s="291" t="s">
        <v>113</v>
      </c>
    </row>
    <row r="58" spans="2:5">
      <c r="B58" s="152" t="s">
        <v>18</v>
      </c>
      <c r="C58" s="153" t="s">
        <v>43</v>
      </c>
      <c r="D58" s="261">
        <f>D64</f>
        <v>0</v>
      </c>
      <c r="E58" s="262">
        <v>0</v>
      </c>
    </row>
    <row r="59" spans="2:5" ht="25.5">
      <c r="B59" s="349" t="s">
        <v>4</v>
      </c>
      <c r="C59" s="155" t="s">
        <v>44</v>
      </c>
      <c r="D59" s="263">
        <v>0</v>
      </c>
      <c r="E59" s="264">
        <v>0</v>
      </c>
    </row>
    <row r="60" spans="2:5" ht="25.5">
      <c r="B60" s="350" t="s">
        <v>6</v>
      </c>
      <c r="C60" s="157" t="s">
        <v>45</v>
      </c>
      <c r="D60" s="265">
        <v>0</v>
      </c>
      <c r="E60" s="266">
        <v>0</v>
      </c>
    </row>
    <row r="61" spans="2:5">
      <c r="B61" s="350" t="s">
        <v>8</v>
      </c>
      <c r="C61" s="157" t="s">
        <v>46</v>
      </c>
      <c r="D61" s="265">
        <v>0</v>
      </c>
      <c r="E61" s="266">
        <v>0</v>
      </c>
    </row>
    <row r="62" spans="2:5">
      <c r="B62" s="350" t="s">
        <v>9</v>
      </c>
      <c r="C62" s="157" t="s">
        <v>47</v>
      </c>
      <c r="D62" s="265">
        <v>0</v>
      </c>
      <c r="E62" s="266">
        <v>0</v>
      </c>
    </row>
    <row r="63" spans="2:5">
      <c r="B63" s="350" t="s">
        <v>29</v>
      </c>
      <c r="C63" s="157" t="s">
        <v>48</v>
      </c>
      <c r="D63" s="265">
        <v>0</v>
      </c>
      <c r="E63" s="266">
        <v>0</v>
      </c>
    </row>
    <row r="64" spans="2:5">
      <c r="B64" s="349" t="s">
        <v>31</v>
      </c>
      <c r="C64" s="155" t="s">
        <v>49</v>
      </c>
      <c r="D64" s="263">
        <f>E21</f>
        <v>0</v>
      </c>
      <c r="E64" s="264">
        <v>0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v>0</v>
      </c>
      <c r="E73" s="275">
        <v>0</v>
      </c>
    </row>
    <row r="74" spans="2:5">
      <c r="B74" s="352" t="s">
        <v>64</v>
      </c>
      <c r="C74" s="134" t="s">
        <v>66</v>
      </c>
      <c r="D74" s="270">
        <f>D58</f>
        <v>0</v>
      </c>
      <c r="E74" s="271">
        <f>E58+E72-E73</f>
        <v>0</v>
      </c>
    </row>
    <row r="75" spans="2:5">
      <c r="B75" s="350" t="s">
        <v>4</v>
      </c>
      <c r="C75" s="157" t="s">
        <v>67</v>
      </c>
      <c r="D75" s="265">
        <v>0</v>
      </c>
      <c r="E75" s="266">
        <v>0</v>
      </c>
    </row>
    <row r="76" spans="2:5">
      <c r="B76" s="350" t="s">
        <v>6</v>
      </c>
      <c r="C76" s="157" t="s">
        <v>115</v>
      </c>
      <c r="D76" s="265">
        <f>D74</f>
        <v>0</v>
      </c>
      <c r="E76" s="266">
        <f>E74</f>
        <v>0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" right="0.7" top="0.75" bottom="0.75" header="0.3" footer="0.3"/>
  <pageSetup paperSize="9" orientation="portrait" r:id="rId1"/>
  <headerFooter>
    <oddHeader>&amp;C&amp;"Calibri"&amp;10&amp;K000000Confidential&amp;1#</oddHeader>
  </headerFooter>
  <customProperties>
    <customPr name="_pios_id" r:id="rId2"/>
  </customProperties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sheetPr codeName="Arkusz158"/>
  <dimension ref="A1:L81"/>
  <sheetViews>
    <sheetView zoomScale="86" zoomScaleNormal="86" workbookViewId="0">
      <selection activeCell="E26" sqref="E26"/>
    </sheetView>
  </sheetViews>
  <sheetFormatPr defaultRowHeight="12.75"/>
  <cols>
    <col min="1" max="1" width="9.140625" style="18"/>
    <col min="2" max="2" width="4.42578125" bestFit="1" customWidth="1"/>
    <col min="3" max="3" width="77.7109375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9.140625" style="186" bestFit="1" customWidth="1"/>
    <col min="11" max="11" width="7.425781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</row>
    <row r="4" spans="2:12" ht="15">
      <c r="B4" s="216"/>
      <c r="C4" s="216"/>
      <c r="D4" s="216"/>
      <c r="E4" s="216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165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344" t="s">
        <v>3</v>
      </c>
      <c r="C11" s="331" t="s">
        <v>105</v>
      </c>
      <c r="D11" s="280">
        <v>2689262.29</v>
      </c>
      <c r="E11" s="221">
        <f>SUM(E12:E16)</f>
        <v>2612634.2200000002</v>
      </c>
    </row>
    <row r="12" spans="2:12">
      <c r="B12" s="345" t="s">
        <v>4</v>
      </c>
      <c r="C12" s="128" t="s">
        <v>5</v>
      </c>
      <c r="D12" s="281">
        <v>2689262.29</v>
      </c>
      <c r="E12" s="282">
        <v>2612634.2200000002</v>
      </c>
    </row>
    <row r="13" spans="2:12">
      <c r="B13" s="345" t="s">
        <v>6</v>
      </c>
      <c r="C13" s="332" t="s">
        <v>7</v>
      </c>
      <c r="D13" s="281">
        <v>0</v>
      </c>
      <c r="E13" s="333">
        <v>0</v>
      </c>
    </row>
    <row r="14" spans="2:12">
      <c r="B14" s="345" t="s">
        <v>8</v>
      </c>
      <c r="C14" s="332" t="s">
        <v>10</v>
      </c>
      <c r="D14" s="281">
        <v>0</v>
      </c>
      <c r="E14" s="333">
        <v>0</v>
      </c>
      <c r="G14" s="188"/>
    </row>
    <row r="15" spans="2:12">
      <c r="B15" s="345" t="s">
        <v>102</v>
      </c>
      <c r="C15" s="332" t="s">
        <v>11</v>
      </c>
      <c r="D15" s="281">
        <v>0</v>
      </c>
      <c r="E15" s="333">
        <v>0</v>
      </c>
    </row>
    <row r="16" spans="2:12">
      <c r="B16" s="346" t="s">
        <v>103</v>
      </c>
      <c r="C16" s="334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45" t="s">
        <v>4</v>
      </c>
      <c r="C18" s="128" t="s">
        <v>11</v>
      </c>
      <c r="D18" s="283">
        <v>0</v>
      </c>
      <c r="E18" s="333">
        <v>0</v>
      </c>
    </row>
    <row r="19" spans="2:11">
      <c r="B19" s="345" t="s">
        <v>6</v>
      </c>
      <c r="C19" s="332" t="s">
        <v>104</v>
      </c>
      <c r="D19" s="281">
        <v>0</v>
      </c>
      <c r="E19" s="333">
        <v>0</v>
      </c>
    </row>
    <row r="20" spans="2:11" ht="13.5" thickBot="1">
      <c r="B20" s="347" t="s">
        <v>8</v>
      </c>
      <c r="C20" s="336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2689262.29</v>
      </c>
      <c r="E21" s="246">
        <f>E11-E17</f>
        <v>2612634.2200000002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>
      <c r="B23" s="429" t="s">
        <v>100</v>
      </c>
      <c r="C23" s="419"/>
      <c r="D23" s="419"/>
      <c r="E23" s="419"/>
      <c r="G23" s="187"/>
    </row>
    <row r="24" spans="2:11" ht="14.25" thickBot="1">
      <c r="B24" s="430" t="s">
        <v>101</v>
      </c>
      <c r="C24" s="420"/>
      <c r="D24" s="420"/>
      <c r="E24" s="420"/>
    </row>
    <row r="25" spans="2:11" ht="13.5" thickBot="1">
      <c r="B25" s="168"/>
      <c r="C25" s="178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179" t="s">
        <v>15</v>
      </c>
      <c r="C26" s="180" t="s">
        <v>16</v>
      </c>
      <c r="D26" s="366">
        <v>2387625.39</v>
      </c>
      <c r="E26" s="235">
        <v>2685063.98</v>
      </c>
      <c r="G26" s="194"/>
    </row>
    <row r="27" spans="2:11">
      <c r="B27" s="131" t="s">
        <v>17</v>
      </c>
      <c r="C27" s="132" t="s">
        <v>107</v>
      </c>
      <c r="D27" s="236">
        <v>-39716.030000000006</v>
      </c>
      <c r="E27" s="237">
        <v>-113353.72</v>
      </c>
      <c r="F27" s="57"/>
      <c r="G27" s="194"/>
      <c r="H27" s="193"/>
      <c r="I27" s="187"/>
      <c r="J27" s="194"/>
    </row>
    <row r="28" spans="2:11">
      <c r="B28" s="131" t="s">
        <v>18</v>
      </c>
      <c r="C28" s="132" t="s">
        <v>19</v>
      </c>
      <c r="D28" s="236">
        <v>0</v>
      </c>
      <c r="E28" s="238">
        <v>477090.72</v>
      </c>
      <c r="F28" s="57"/>
      <c r="G28" s="187"/>
      <c r="H28" s="193"/>
      <c r="I28" s="187"/>
      <c r="J28" s="194"/>
    </row>
    <row r="29" spans="2:11">
      <c r="B29" s="140" t="s">
        <v>4</v>
      </c>
      <c r="C29" s="128" t="s">
        <v>20</v>
      </c>
      <c r="D29" s="239">
        <v>0</v>
      </c>
      <c r="E29" s="240">
        <v>0</v>
      </c>
      <c r="F29" s="57"/>
      <c r="G29" s="187"/>
      <c r="H29" s="193"/>
      <c r="I29" s="187"/>
      <c r="J29" s="194"/>
    </row>
    <row r="30" spans="2:11">
      <c r="B30" s="140" t="s">
        <v>6</v>
      </c>
      <c r="C30" s="128" t="s">
        <v>21</v>
      </c>
      <c r="D30" s="239">
        <v>0</v>
      </c>
      <c r="E30" s="240">
        <v>0</v>
      </c>
      <c r="F30" s="57"/>
      <c r="G30" s="187"/>
      <c r="H30" s="193"/>
      <c r="I30" s="187"/>
      <c r="J30" s="194"/>
    </row>
    <row r="31" spans="2:11">
      <c r="B31" s="140" t="s">
        <v>8</v>
      </c>
      <c r="C31" s="128" t="s">
        <v>22</v>
      </c>
      <c r="D31" s="239">
        <v>0</v>
      </c>
      <c r="E31" s="240">
        <v>477090.72</v>
      </c>
      <c r="F31" s="57"/>
      <c r="G31" s="187"/>
      <c r="H31" s="193"/>
      <c r="I31" s="187"/>
      <c r="J31" s="194"/>
    </row>
    <row r="32" spans="2:11">
      <c r="B32" s="133" t="s">
        <v>23</v>
      </c>
      <c r="C32" s="134" t="s">
        <v>24</v>
      </c>
      <c r="D32" s="236">
        <v>39716.030000000006</v>
      </c>
      <c r="E32" s="238">
        <v>590444.43999999994</v>
      </c>
      <c r="F32" s="57"/>
      <c r="G32" s="194"/>
      <c r="H32" s="193"/>
      <c r="I32" s="187"/>
      <c r="J32" s="194"/>
    </row>
    <row r="33" spans="2:10">
      <c r="B33" s="140" t="s">
        <v>4</v>
      </c>
      <c r="C33" s="128" t="s">
        <v>25</v>
      </c>
      <c r="D33" s="239">
        <v>49179.42</v>
      </c>
      <c r="E33" s="240">
        <v>557597.56999999995</v>
      </c>
      <c r="F33" s="57"/>
      <c r="G33" s="187"/>
      <c r="H33" s="193"/>
      <c r="I33" s="187"/>
      <c r="J33" s="194"/>
    </row>
    <row r="34" spans="2:10">
      <c r="B34" s="140" t="s">
        <v>6</v>
      </c>
      <c r="C34" s="128" t="s">
        <v>26</v>
      </c>
      <c r="D34" s="239">
        <v>5720.53</v>
      </c>
      <c r="E34" s="240">
        <v>0</v>
      </c>
      <c r="F34" s="57"/>
      <c r="G34" s="187"/>
      <c r="H34" s="193"/>
      <c r="I34" s="187"/>
      <c r="J34" s="194"/>
    </row>
    <row r="35" spans="2:10">
      <c r="B35" s="140" t="s">
        <v>8</v>
      </c>
      <c r="C35" s="128" t="s">
        <v>27</v>
      </c>
      <c r="D35" s="239">
        <v>13738.88</v>
      </c>
      <c r="E35" s="240">
        <v>12220.43</v>
      </c>
      <c r="F35" s="57"/>
      <c r="G35" s="187"/>
      <c r="H35" s="193"/>
      <c r="I35" s="187"/>
      <c r="J35" s="194"/>
    </row>
    <row r="36" spans="2:10">
      <c r="B36" s="140" t="s">
        <v>9</v>
      </c>
      <c r="C36" s="128" t="s">
        <v>28</v>
      </c>
      <c r="D36" s="239">
        <v>0</v>
      </c>
      <c r="E36" s="240">
        <v>0</v>
      </c>
      <c r="F36" s="57"/>
      <c r="G36" s="187"/>
      <c r="H36" s="193"/>
      <c r="I36" s="187"/>
      <c r="J36" s="194"/>
    </row>
    <row r="37" spans="2:10" ht="25.5">
      <c r="B37" s="140" t="s">
        <v>29</v>
      </c>
      <c r="C37" s="128" t="s">
        <v>30</v>
      </c>
      <c r="D37" s="239">
        <v>20091.580000000002</v>
      </c>
      <c r="E37" s="240">
        <v>20626.439999999999</v>
      </c>
      <c r="F37" s="57"/>
      <c r="G37" s="187"/>
      <c r="H37" s="193"/>
      <c r="I37" s="187"/>
      <c r="J37" s="194"/>
    </row>
    <row r="38" spans="2:10">
      <c r="B38" s="140" t="s">
        <v>31</v>
      </c>
      <c r="C38" s="128" t="s">
        <v>32</v>
      </c>
      <c r="D38" s="239">
        <v>0</v>
      </c>
      <c r="E38" s="240">
        <v>0</v>
      </c>
      <c r="F38" s="57"/>
      <c r="G38" s="187"/>
      <c r="H38" s="193"/>
      <c r="I38" s="187"/>
      <c r="J38" s="194"/>
    </row>
    <row r="39" spans="2:10">
      <c r="B39" s="141" t="s">
        <v>33</v>
      </c>
      <c r="C39" s="142" t="s">
        <v>34</v>
      </c>
      <c r="D39" s="241">
        <v>-49014.38</v>
      </c>
      <c r="E39" s="242">
        <v>0</v>
      </c>
      <c r="F39" s="57"/>
      <c r="G39" s="187"/>
      <c r="H39" s="193"/>
      <c r="I39" s="187"/>
      <c r="J39" s="194"/>
    </row>
    <row r="40" spans="2:10" ht="13.5" thickBot="1">
      <c r="B40" s="181" t="s">
        <v>35</v>
      </c>
      <c r="C40" s="182" t="s">
        <v>36</v>
      </c>
      <c r="D40" s="243">
        <v>341352.93</v>
      </c>
      <c r="E40" s="244">
        <v>40923.96</v>
      </c>
      <c r="G40" s="194"/>
    </row>
    <row r="41" spans="2:10" ht="13.5" thickBot="1">
      <c r="B41" s="183" t="s">
        <v>37</v>
      </c>
      <c r="C41" s="184" t="s">
        <v>38</v>
      </c>
      <c r="D41" s="367">
        <v>2689262.2900000005</v>
      </c>
      <c r="E41" s="246">
        <f>SUM(E26,E27,E40)</f>
        <v>2612634.2199999997</v>
      </c>
      <c r="F41" s="59"/>
      <c r="G41" s="194"/>
      <c r="H41"/>
    </row>
    <row r="42" spans="2:10">
      <c r="B42" s="185"/>
      <c r="C42" s="185"/>
      <c r="D42" s="247"/>
      <c r="E42" s="247"/>
      <c r="F42" s="59"/>
      <c r="G42" s="188"/>
      <c r="H42"/>
    </row>
    <row r="43" spans="2:10" ht="13.5">
      <c r="B43" s="429" t="s">
        <v>60</v>
      </c>
      <c r="C43" s="421"/>
      <c r="D43" s="421"/>
      <c r="E43" s="421"/>
      <c r="G43" s="187"/>
      <c r="H43"/>
    </row>
    <row r="44" spans="2:10" ht="14.25" thickBot="1">
      <c r="B44" s="430" t="s">
        <v>117</v>
      </c>
      <c r="C44" s="422"/>
      <c r="D44" s="422"/>
      <c r="E44" s="422"/>
      <c r="G44" s="187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144" t="s">
        <v>4</v>
      </c>
      <c r="C47" s="128" t="s">
        <v>40</v>
      </c>
      <c r="D47" s="250">
        <v>35330.354911000002</v>
      </c>
      <c r="E47" s="251">
        <v>33148.938000000002</v>
      </c>
      <c r="G47" s="187"/>
      <c r="H47" s="196"/>
    </row>
    <row r="48" spans="2:10">
      <c r="B48" s="145" t="s">
        <v>6</v>
      </c>
      <c r="C48" s="142" t="s">
        <v>41</v>
      </c>
      <c r="D48" s="250">
        <v>34785.438999999998</v>
      </c>
      <c r="E48" s="252">
        <v>31511.69</v>
      </c>
      <c r="G48" s="196"/>
    </row>
    <row r="49" spans="2:5">
      <c r="B49" s="146" t="s">
        <v>23</v>
      </c>
      <c r="C49" s="147" t="s">
        <v>109</v>
      </c>
      <c r="D49" s="253"/>
      <c r="E49" s="254"/>
    </row>
    <row r="50" spans="2:5">
      <c r="B50" s="144" t="s">
        <v>4</v>
      </c>
      <c r="C50" s="128" t="s">
        <v>40</v>
      </c>
      <c r="D50" s="250">
        <v>67.58</v>
      </c>
      <c r="E50" s="255">
        <v>81</v>
      </c>
    </row>
    <row r="51" spans="2:5">
      <c r="B51" s="144" t="s">
        <v>6</v>
      </c>
      <c r="C51" s="128" t="s">
        <v>110</v>
      </c>
      <c r="D51" s="250">
        <v>67.320000000000007</v>
      </c>
      <c r="E51" s="255">
        <v>79.44</v>
      </c>
    </row>
    <row r="52" spans="2:5">
      <c r="B52" s="144" t="s">
        <v>8</v>
      </c>
      <c r="C52" s="128" t="s">
        <v>111</v>
      </c>
      <c r="D52" s="250">
        <v>77.66</v>
      </c>
      <c r="E52" s="255">
        <v>85.08</v>
      </c>
    </row>
    <row r="53" spans="2:5" ht="13.5" thickBot="1">
      <c r="B53" s="148" t="s">
        <v>9</v>
      </c>
      <c r="C53" s="149" t="s">
        <v>41</v>
      </c>
      <c r="D53" s="256">
        <v>77.31</v>
      </c>
      <c r="E53" s="257">
        <v>82.91</v>
      </c>
    </row>
    <row r="54" spans="2:5">
      <c r="B54" s="150"/>
      <c r="C54" s="151"/>
      <c r="D54" s="258"/>
      <c r="E54" s="258"/>
    </row>
    <row r="55" spans="2:5" ht="13.5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23.25" thickBot="1">
      <c r="B57" s="412" t="s">
        <v>42</v>
      </c>
      <c r="C57" s="413"/>
      <c r="D57" s="290" t="s">
        <v>118</v>
      </c>
      <c r="E57" s="291" t="s">
        <v>113</v>
      </c>
    </row>
    <row r="58" spans="2:5">
      <c r="B58" s="152" t="s">
        <v>18</v>
      </c>
      <c r="C58" s="153" t="s">
        <v>43</v>
      </c>
      <c r="D58" s="261">
        <f>D64</f>
        <v>2612634.2200000002</v>
      </c>
      <c r="E58" s="262">
        <f>D58/E21</f>
        <v>1</v>
      </c>
    </row>
    <row r="59" spans="2:5" ht="25.5">
      <c r="B59" s="349" t="s">
        <v>4</v>
      </c>
      <c r="C59" s="155" t="s">
        <v>44</v>
      </c>
      <c r="D59" s="263">
        <v>0</v>
      </c>
      <c r="E59" s="264">
        <v>0</v>
      </c>
    </row>
    <row r="60" spans="2:5" ht="25.5">
      <c r="B60" s="350" t="s">
        <v>6</v>
      </c>
      <c r="C60" s="157" t="s">
        <v>45</v>
      </c>
      <c r="D60" s="265">
        <v>0</v>
      </c>
      <c r="E60" s="266">
        <v>0</v>
      </c>
    </row>
    <row r="61" spans="2:5">
      <c r="B61" s="350" t="s">
        <v>8</v>
      </c>
      <c r="C61" s="157" t="s">
        <v>46</v>
      </c>
      <c r="D61" s="265">
        <v>0</v>
      </c>
      <c r="E61" s="266">
        <v>0</v>
      </c>
    </row>
    <row r="62" spans="2:5">
      <c r="B62" s="350" t="s">
        <v>9</v>
      </c>
      <c r="C62" s="157" t="s">
        <v>47</v>
      </c>
      <c r="D62" s="265">
        <v>0</v>
      </c>
      <c r="E62" s="266">
        <v>0</v>
      </c>
    </row>
    <row r="63" spans="2:5">
      <c r="B63" s="350" t="s">
        <v>29</v>
      </c>
      <c r="C63" s="157" t="s">
        <v>48</v>
      </c>
      <c r="D63" s="265">
        <v>0</v>
      </c>
      <c r="E63" s="266">
        <v>0</v>
      </c>
    </row>
    <row r="64" spans="2:5">
      <c r="B64" s="349" t="s">
        <v>31</v>
      </c>
      <c r="C64" s="155" t="s">
        <v>49</v>
      </c>
      <c r="D64" s="263">
        <f>E21</f>
        <v>2612634.2200000002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v>0</v>
      </c>
      <c r="E73" s="275">
        <v>0</v>
      </c>
    </row>
    <row r="74" spans="2:5">
      <c r="B74" s="352" t="s">
        <v>64</v>
      </c>
      <c r="C74" s="134" t="s">
        <v>66</v>
      </c>
      <c r="D74" s="270">
        <f>D58</f>
        <v>2612634.2200000002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v>0</v>
      </c>
      <c r="E75" s="266">
        <v>0</v>
      </c>
    </row>
    <row r="76" spans="2:5">
      <c r="B76" s="350" t="s">
        <v>6</v>
      </c>
      <c r="C76" s="157" t="s">
        <v>115</v>
      </c>
      <c r="D76" s="265">
        <f>D74</f>
        <v>2612634.2200000002</v>
      </c>
      <c r="E76" s="266">
        <f>E74</f>
        <v>1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&amp;C&amp;"Calibri"&amp;10&amp;K000000Confidential&amp;1#</oddHeader>
  </headerFooter>
  <customProperties>
    <customPr name="_pios_id" r:id="rId2"/>
  </customProperties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sheetPr codeName="Arkusz160"/>
  <dimension ref="A1:L81"/>
  <sheetViews>
    <sheetView zoomScale="86" zoomScaleNormal="86" workbookViewId="0">
      <selection activeCell="E26" sqref="E26"/>
    </sheetView>
  </sheetViews>
  <sheetFormatPr defaultRowHeight="12.75"/>
  <cols>
    <col min="1" max="1" width="9.140625" style="18"/>
    <col min="2" max="2" width="4.5703125" bestFit="1" customWidth="1"/>
    <col min="3" max="3" width="77.7109375" customWidth="1"/>
    <col min="4" max="4" width="17.7109375" style="96" bestFit="1" customWidth="1"/>
    <col min="5" max="5" width="16.425781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8.5703125" style="186" bestFit="1" customWidth="1"/>
    <col min="11" max="11" width="7.1406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H2" s="200"/>
      <c r="I2" s="200"/>
      <c r="J2" s="194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  <c r="H3" s="200"/>
      <c r="I3" s="200"/>
      <c r="J3" s="194"/>
    </row>
    <row r="4" spans="2:12" ht="15">
      <c r="B4" s="216"/>
      <c r="C4" s="216"/>
      <c r="D4" s="216"/>
      <c r="E4" s="216"/>
      <c r="J4" s="194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176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344" t="s">
        <v>3</v>
      </c>
      <c r="C11" s="331" t="s">
        <v>105</v>
      </c>
      <c r="D11" s="280">
        <v>140242.54999999999</v>
      </c>
      <c r="E11" s="221">
        <f>SUM(E12:E16)</f>
        <v>178557.8</v>
      </c>
    </row>
    <row r="12" spans="2:12">
      <c r="B12" s="345" t="s">
        <v>4</v>
      </c>
      <c r="C12" s="128" t="s">
        <v>5</v>
      </c>
      <c r="D12" s="281">
        <v>140242.54999999999</v>
      </c>
      <c r="E12" s="282">
        <v>178557.8</v>
      </c>
    </row>
    <row r="13" spans="2:12">
      <c r="B13" s="345" t="s">
        <v>6</v>
      </c>
      <c r="C13" s="332" t="s">
        <v>7</v>
      </c>
      <c r="D13" s="281">
        <v>0</v>
      </c>
      <c r="E13" s="333">
        <v>0</v>
      </c>
    </row>
    <row r="14" spans="2:12">
      <c r="B14" s="345" t="s">
        <v>8</v>
      </c>
      <c r="C14" s="332" t="s">
        <v>10</v>
      </c>
      <c r="D14" s="281">
        <v>0</v>
      </c>
      <c r="E14" s="333">
        <v>0</v>
      </c>
      <c r="G14" s="188"/>
    </row>
    <row r="15" spans="2:12">
      <c r="B15" s="345" t="s">
        <v>102</v>
      </c>
      <c r="C15" s="332" t="s">
        <v>11</v>
      </c>
      <c r="D15" s="281">
        <v>0</v>
      </c>
      <c r="E15" s="333">
        <v>0</v>
      </c>
    </row>
    <row r="16" spans="2:12">
      <c r="B16" s="346" t="s">
        <v>103</v>
      </c>
      <c r="C16" s="334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45" t="s">
        <v>4</v>
      </c>
      <c r="C18" s="128" t="s">
        <v>11</v>
      </c>
      <c r="D18" s="283">
        <v>0</v>
      </c>
      <c r="E18" s="333">
        <v>0</v>
      </c>
    </row>
    <row r="19" spans="2:11">
      <c r="B19" s="345" t="s">
        <v>6</v>
      </c>
      <c r="C19" s="332" t="s">
        <v>104</v>
      </c>
      <c r="D19" s="281">
        <v>0</v>
      </c>
      <c r="E19" s="333">
        <v>0</v>
      </c>
    </row>
    <row r="20" spans="2:11" ht="13.5" thickBot="1">
      <c r="B20" s="347" t="s">
        <v>8</v>
      </c>
      <c r="C20" s="336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140242.54999999999</v>
      </c>
      <c r="E21" s="246">
        <f>E11-E17</f>
        <v>178557.8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>
      <c r="B23" s="429" t="s">
        <v>100</v>
      </c>
      <c r="C23" s="419"/>
      <c r="D23" s="419"/>
      <c r="E23" s="419"/>
      <c r="G23" s="187"/>
    </row>
    <row r="24" spans="2:11" ht="14.25" thickBot="1">
      <c r="B24" s="430" t="s">
        <v>101</v>
      </c>
      <c r="C24" s="420"/>
      <c r="D24" s="420"/>
      <c r="E24" s="420"/>
    </row>
    <row r="25" spans="2:11" ht="13.5" thickBot="1">
      <c r="B25" s="168"/>
      <c r="C25" s="178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179" t="s">
        <v>15</v>
      </c>
      <c r="C26" s="180" t="s">
        <v>16</v>
      </c>
      <c r="D26" s="366">
        <v>154090.56</v>
      </c>
      <c r="E26" s="235">
        <v>154754.48000000001</v>
      </c>
      <c r="G26" s="194"/>
      <c r="H26" s="189"/>
    </row>
    <row r="27" spans="2:11">
      <c r="B27" s="131" t="s">
        <v>17</v>
      </c>
      <c r="C27" s="132" t="s">
        <v>107</v>
      </c>
      <c r="D27" s="236">
        <v>-19489.859999999997</v>
      </c>
      <c r="E27" s="237">
        <v>-1223.47</v>
      </c>
      <c r="F27" s="57"/>
      <c r="G27" s="194"/>
      <c r="H27" s="193"/>
      <c r="I27" s="187"/>
      <c r="J27" s="194"/>
    </row>
    <row r="28" spans="2:11">
      <c r="B28" s="131" t="s">
        <v>18</v>
      </c>
      <c r="C28" s="132" t="s">
        <v>19</v>
      </c>
      <c r="D28" s="236">
        <v>0</v>
      </c>
      <c r="E28" s="238">
        <v>0</v>
      </c>
      <c r="F28" s="57"/>
      <c r="G28" s="187"/>
      <c r="H28" s="193"/>
      <c r="I28" s="187"/>
      <c r="J28" s="194"/>
    </row>
    <row r="29" spans="2:11">
      <c r="B29" s="140" t="s">
        <v>4</v>
      </c>
      <c r="C29" s="128" t="s">
        <v>20</v>
      </c>
      <c r="D29" s="239">
        <v>0</v>
      </c>
      <c r="E29" s="240">
        <v>0</v>
      </c>
      <c r="F29" s="57"/>
      <c r="G29" s="187"/>
      <c r="H29" s="193"/>
      <c r="I29" s="187"/>
      <c r="J29" s="194"/>
    </row>
    <row r="30" spans="2:11">
      <c r="B30" s="140" t="s">
        <v>6</v>
      </c>
      <c r="C30" s="128" t="s">
        <v>21</v>
      </c>
      <c r="D30" s="239">
        <v>0</v>
      </c>
      <c r="E30" s="240">
        <v>0</v>
      </c>
      <c r="F30" s="57"/>
      <c r="G30" s="187"/>
      <c r="H30" s="193"/>
      <c r="I30" s="187"/>
      <c r="J30" s="194"/>
    </row>
    <row r="31" spans="2:11">
      <c r="B31" s="140" t="s">
        <v>8</v>
      </c>
      <c r="C31" s="128" t="s">
        <v>22</v>
      </c>
      <c r="D31" s="239">
        <v>0</v>
      </c>
      <c r="E31" s="240">
        <v>0</v>
      </c>
      <c r="F31" s="57"/>
      <c r="G31" s="187"/>
      <c r="H31" s="193"/>
      <c r="I31" s="187"/>
      <c r="J31" s="194"/>
    </row>
    <row r="32" spans="2:11">
      <c r="B32" s="133" t="s">
        <v>23</v>
      </c>
      <c r="C32" s="134" t="s">
        <v>24</v>
      </c>
      <c r="D32" s="236">
        <v>19489.859999999997</v>
      </c>
      <c r="E32" s="238">
        <v>1223.47</v>
      </c>
      <c r="F32" s="57"/>
      <c r="G32" s="194"/>
      <c r="H32" s="193"/>
      <c r="I32" s="187"/>
      <c r="J32" s="194"/>
    </row>
    <row r="33" spans="2:10">
      <c r="B33" s="140" t="s">
        <v>4</v>
      </c>
      <c r="C33" s="128" t="s">
        <v>25</v>
      </c>
      <c r="D33" s="239">
        <v>0</v>
      </c>
      <c r="E33" s="240">
        <v>0</v>
      </c>
      <c r="F33" s="57"/>
      <c r="G33" s="187"/>
      <c r="H33" s="193"/>
      <c r="I33" s="187"/>
      <c r="J33" s="194"/>
    </row>
    <row r="34" spans="2:10">
      <c r="B34" s="140" t="s">
        <v>6</v>
      </c>
      <c r="C34" s="128" t="s">
        <v>26</v>
      </c>
      <c r="D34" s="239">
        <v>18387.55</v>
      </c>
      <c r="E34" s="240">
        <v>0</v>
      </c>
      <c r="F34" s="57"/>
      <c r="G34" s="187"/>
      <c r="H34" s="193"/>
      <c r="I34" s="187"/>
      <c r="J34" s="194"/>
    </row>
    <row r="35" spans="2:10">
      <c r="B35" s="140" t="s">
        <v>8</v>
      </c>
      <c r="C35" s="128" t="s">
        <v>27</v>
      </c>
      <c r="D35" s="239">
        <v>162.18</v>
      </c>
      <c r="E35" s="240">
        <v>206.42</v>
      </c>
      <c r="F35" s="57"/>
      <c r="G35" s="187"/>
      <c r="H35" s="193"/>
      <c r="I35" s="187"/>
      <c r="J35" s="194"/>
    </row>
    <row r="36" spans="2:10">
      <c r="B36" s="140" t="s">
        <v>9</v>
      </c>
      <c r="C36" s="128" t="s">
        <v>28</v>
      </c>
      <c r="D36" s="239">
        <v>0</v>
      </c>
      <c r="E36" s="240">
        <v>0</v>
      </c>
      <c r="F36" s="57"/>
      <c r="G36" s="187"/>
      <c r="H36" s="193"/>
      <c r="I36" s="187"/>
      <c r="J36" s="194"/>
    </row>
    <row r="37" spans="2:10" ht="25.5">
      <c r="B37" s="140" t="s">
        <v>29</v>
      </c>
      <c r="C37" s="128" t="s">
        <v>30</v>
      </c>
      <c r="D37" s="239">
        <v>940.12</v>
      </c>
      <c r="E37" s="240">
        <v>1017.05</v>
      </c>
      <c r="F37" s="57"/>
      <c r="G37" s="187"/>
      <c r="H37" s="193"/>
      <c r="I37" s="187"/>
      <c r="J37" s="194"/>
    </row>
    <row r="38" spans="2:10">
      <c r="B38" s="140" t="s">
        <v>31</v>
      </c>
      <c r="C38" s="128" t="s">
        <v>32</v>
      </c>
      <c r="D38" s="239">
        <v>0</v>
      </c>
      <c r="E38" s="240">
        <v>0</v>
      </c>
      <c r="F38" s="57"/>
      <c r="G38" s="187"/>
      <c r="H38"/>
      <c r="I38" s="187"/>
      <c r="J38" s="194"/>
    </row>
    <row r="39" spans="2:10">
      <c r="B39" s="141" t="s">
        <v>33</v>
      </c>
      <c r="C39" s="142" t="s">
        <v>34</v>
      </c>
      <c r="D39" s="241">
        <v>0.01</v>
      </c>
      <c r="E39" s="242">
        <v>0</v>
      </c>
      <c r="F39" s="57"/>
      <c r="G39" s="187"/>
      <c r="H39"/>
      <c r="I39" s="187"/>
      <c r="J39" s="194"/>
    </row>
    <row r="40" spans="2:10" ht="13.5" thickBot="1">
      <c r="B40" s="181" t="s">
        <v>35</v>
      </c>
      <c r="C40" s="182" t="s">
        <v>36</v>
      </c>
      <c r="D40" s="243">
        <v>5641.85</v>
      </c>
      <c r="E40" s="244">
        <v>25026.79</v>
      </c>
      <c r="G40" s="194"/>
      <c r="H40" s="189"/>
    </row>
    <row r="41" spans="2:10" ht="13.5" thickBot="1">
      <c r="B41" s="183" t="s">
        <v>37</v>
      </c>
      <c r="C41" s="184" t="s">
        <v>38</v>
      </c>
      <c r="D41" s="367">
        <v>140242.55000000002</v>
      </c>
      <c r="E41" s="246">
        <f>SUM(E26,E27,E40)</f>
        <v>178557.80000000002</v>
      </c>
      <c r="F41" s="59"/>
      <c r="G41"/>
      <c r="H41" s="189"/>
    </row>
    <row r="42" spans="2:10">
      <c r="B42" s="185"/>
      <c r="C42" s="185"/>
      <c r="D42" s="247"/>
      <c r="E42" s="247"/>
      <c r="F42" s="59"/>
      <c r="G42"/>
      <c r="H42" s="189"/>
    </row>
    <row r="43" spans="2:10" ht="13.5">
      <c r="B43" s="429" t="s">
        <v>60</v>
      </c>
      <c r="C43" s="421"/>
      <c r="D43" s="421"/>
      <c r="E43" s="421"/>
      <c r="G43" s="187"/>
    </row>
    <row r="44" spans="2:10" ht="14.25" thickBot="1">
      <c r="B44" s="430" t="s">
        <v>117</v>
      </c>
      <c r="C44" s="422"/>
      <c r="D44" s="422"/>
      <c r="E44" s="422"/>
      <c r="G44" s="187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144" t="s">
        <v>4</v>
      </c>
      <c r="C47" s="128" t="s">
        <v>40</v>
      </c>
      <c r="D47" s="250">
        <v>590.24959999999999</v>
      </c>
      <c r="E47" s="251">
        <v>514.61320000000001</v>
      </c>
      <c r="G47" s="187"/>
    </row>
    <row r="48" spans="2:10">
      <c r="B48" s="145" t="s">
        <v>6</v>
      </c>
      <c r="C48" s="142" t="s">
        <v>41</v>
      </c>
      <c r="D48" s="250">
        <v>518.24599999999998</v>
      </c>
      <c r="E48" s="252">
        <v>510.58819999999997</v>
      </c>
      <c r="G48" s="187"/>
    </row>
    <row r="49" spans="2:5">
      <c r="B49" s="146" t="s">
        <v>23</v>
      </c>
      <c r="C49" s="147" t="s">
        <v>109</v>
      </c>
      <c r="D49" s="253"/>
      <c r="E49" s="254"/>
    </row>
    <row r="50" spans="2:5">
      <c r="B50" s="144" t="s">
        <v>4</v>
      </c>
      <c r="C50" s="128" t="s">
        <v>40</v>
      </c>
      <c r="D50" s="250">
        <v>261.06</v>
      </c>
      <c r="E50" s="255">
        <v>300.72000000000003</v>
      </c>
    </row>
    <row r="51" spans="2:5">
      <c r="B51" s="144" t="s">
        <v>6</v>
      </c>
      <c r="C51" s="128" t="s">
        <v>110</v>
      </c>
      <c r="D51" s="250">
        <v>194.26</v>
      </c>
      <c r="E51" s="255">
        <v>256.39</v>
      </c>
    </row>
    <row r="52" spans="2:5">
      <c r="B52" s="144" t="s">
        <v>8</v>
      </c>
      <c r="C52" s="128" t="s">
        <v>111</v>
      </c>
      <c r="D52" s="250">
        <v>275.93</v>
      </c>
      <c r="E52" s="255">
        <v>364.77</v>
      </c>
    </row>
    <row r="53" spans="2:5" ht="13.5" thickBot="1">
      <c r="B53" s="148" t="s">
        <v>9</v>
      </c>
      <c r="C53" s="149" t="s">
        <v>41</v>
      </c>
      <c r="D53" s="256">
        <v>270.61</v>
      </c>
      <c r="E53" s="257">
        <v>349.71</v>
      </c>
    </row>
    <row r="54" spans="2:5">
      <c r="B54" s="150"/>
      <c r="C54" s="151"/>
      <c r="D54" s="258"/>
      <c r="E54" s="258"/>
    </row>
    <row r="55" spans="2:5" ht="13.5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34.5" thickBot="1">
      <c r="B57" s="436" t="s">
        <v>42</v>
      </c>
      <c r="C57" s="437"/>
      <c r="D57" s="290" t="s">
        <v>118</v>
      </c>
      <c r="E57" s="291" t="s">
        <v>113</v>
      </c>
    </row>
    <row r="58" spans="2:5">
      <c r="B58" s="152" t="s">
        <v>18</v>
      </c>
      <c r="C58" s="153" t="s">
        <v>43</v>
      </c>
      <c r="D58" s="261">
        <f>D64</f>
        <v>178557.8</v>
      </c>
      <c r="E58" s="262">
        <f>D58/E21</f>
        <v>1</v>
      </c>
    </row>
    <row r="59" spans="2:5" ht="25.5">
      <c r="B59" s="349" t="s">
        <v>4</v>
      </c>
      <c r="C59" s="155" t="s">
        <v>44</v>
      </c>
      <c r="D59" s="263">
        <v>0</v>
      </c>
      <c r="E59" s="264">
        <v>0</v>
      </c>
    </row>
    <row r="60" spans="2:5" ht="25.5">
      <c r="B60" s="350" t="s">
        <v>6</v>
      </c>
      <c r="C60" s="157" t="s">
        <v>45</v>
      </c>
      <c r="D60" s="265">
        <v>0</v>
      </c>
      <c r="E60" s="266">
        <v>0</v>
      </c>
    </row>
    <row r="61" spans="2:5">
      <c r="B61" s="350" t="s">
        <v>8</v>
      </c>
      <c r="C61" s="157" t="s">
        <v>46</v>
      </c>
      <c r="D61" s="265">
        <v>0</v>
      </c>
      <c r="E61" s="266">
        <v>0</v>
      </c>
    </row>
    <row r="62" spans="2:5">
      <c r="B62" s="350" t="s">
        <v>9</v>
      </c>
      <c r="C62" s="157" t="s">
        <v>47</v>
      </c>
      <c r="D62" s="265">
        <v>0</v>
      </c>
      <c r="E62" s="266">
        <v>0</v>
      </c>
    </row>
    <row r="63" spans="2:5">
      <c r="B63" s="350" t="s">
        <v>29</v>
      </c>
      <c r="C63" s="157" t="s">
        <v>48</v>
      </c>
      <c r="D63" s="265">
        <v>0</v>
      </c>
      <c r="E63" s="266">
        <v>0</v>
      </c>
    </row>
    <row r="64" spans="2:5">
      <c r="B64" s="349" t="s">
        <v>31</v>
      </c>
      <c r="C64" s="155" t="s">
        <v>49</v>
      </c>
      <c r="D64" s="263">
        <f>E21</f>
        <v>178557.8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v>0</v>
      </c>
      <c r="E73" s="275">
        <v>0</v>
      </c>
    </row>
    <row r="74" spans="2:5">
      <c r="B74" s="352" t="s">
        <v>64</v>
      </c>
      <c r="C74" s="134" t="s">
        <v>66</v>
      </c>
      <c r="D74" s="270">
        <f>D58</f>
        <v>178557.8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f>D74</f>
        <v>178557.8</v>
      </c>
      <c r="E75" s="266">
        <f>E74</f>
        <v>1</v>
      </c>
    </row>
    <row r="76" spans="2:5">
      <c r="B76" s="350" t="s">
        <v>6</v>
      </c>
      <c r="C76" s="157" t="s">
        <v>115</v>
      </c>
      <c r="D76" s="265">
        <v>0</v>
      </c>
      <c r="E76" s="266">
        <v>0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" right="0.7" top="0.75" bottom="0.75" header="0.3" footer="0.3"/>
  <pageSetup paperSize="9" orientation="portrait" r:id="rId1"/>
  <headerFooter>
    <oddHeader>&amp;C&amp;"Calibri"&amp;10&amp;K000000Confidential&amp;1#</oddHeader>
  </headerFooter>
  <customProperties>
    <customPr name="_pios_id" r:id="rId2"/>
  </customProperties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sheetPr codeName="Arkusz161"/>
  <dimension ref="A1:L81"/>
  <sheetViews>
    <sheetView zoomScale="86" zoomScaleNormal="86" workbookViewId="0">
      <selection activeCell="E26" sqref="E26"/>
    </sheetView>
  </sheetViews>
  <sheetFormatPr defaultRowHeight="12.75"/>
  <cols>
    <col min="1" max="1" width="9.140625" style="18"/>
    <col min="2" max="2" width="4.5703125" bestFit="1" customWidth="1"/>
    <col min="3" max="3" width="77.7109375" customWidth="1"/>
    <col min="4" max="4" width="17.7109375" style="96" bestFit="1" customWidth="1"/>
    <col min="5" max="5" width="16.425781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8.5703125" style="186" bestFit="1" customWidth="1"/>
    <col min="11" max="11" width="7.1406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</row>
    <row r="4" spans="2:12" ht="15">
      <c r="B4" s="216"/>
      <c r="C4" s="216"/>
      <c r="D4" s="216"/>
      <c r="E4" s="216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169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  <c r="G10" s="187"/>
    </row>
    <row r="11" spans="2:12">
      <c r="B11" s="344" t="s">
        <v>3</v>
      </c>
      <c r="C11" s="331" t="s">
        <v>105</v>
      </c>
      <c r="D11" s="280">
        <v>104470.07</v>
      </c>
      <c r="E11" s="221">
        <f>SUM(E12:E16)</f>
        <v>130584.77</v>
      </c>
    </row>
    <row r="12" spans="2:12">
      <c r="B12" s="345" t="s">
        <v>4</v>
      </c>
      <c r="C12" s="128" t="s">
        <v>5</v>
      </c>
      <c r="D12" s="281">
        <v>104470.07</v>
      </c>
      <c r="E12" s="282">
        <v>130584.77</v>
      </c>
    </row>
    <row r="13" spans="2:12">
      <c r="B13" s="345" t="s">
        <v>6</v>
      </c>
      <c r="C13" s="332" t="s">
        <v>7</v>
      </c>
      <c r="D13" s="281">
        <v>0</v>
      </c>
      <c r="E13" s="333">
        <v>0</v>
      </c>
    </row>
    <row r="14" spans="2:12">
      <c r="B14" s="345" t="s">
        <v>8</v>
      </c>
      <c r="C14" s="332" t="s">
        <v>10</v>
      </c>
      <c r="D14" s="281">
        <v>0</v>
      </c>
      <c r="E14" s="333">
        <v>0</v>
      </c>
      <c r="G14" s="188"/>
    </row>
    <row r="15" spans="2:12">
      <c r="B15" s="345" t="s">
        <v>102</v>
      </c>
      <c r="C15" s="332" t="s">
        <v>11</v>
      </c>
      <c r="D15" s="281">
        <v>0</v>
      </c>
      <c r="E15" s="333">
        <v>0</v>
      </c>
    </row>
    <row r="16" spans="2:12">
      <c r="B16" s="346" t="s">
        <v>103</v>
      </c>
      <c r="C16" s="334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45" t="s">
        <v>4</v>
      </c>
      <c r="C18" s="128" t="s">
        <v>11</v>
      </c>
      <c r="D18" s="283">
        <v>0</v>
      </c>
      <c r="E18" s="333">
        <v>0</v>
      </c>
    </row>
    <row r="19" spans="2:11">
      <c r="B19" s="345" t="s">
        <v>6</v>
      </c>
      <c r="C19" s="332" t="s">
        <v>104</v>
      </c>
      <c r="D19" s="281">
        <v>0</v>
      </c>
      <c r="E19" s="333">
        <v>0</v>
      </c>
    </row>
    <row r="20" spans="2:11" ht="13.5" thickBot="1">
      <c r="B20" s="347" t="s">
        <v>8</v>
      </c>
      <c r="C20" s="336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104470.07</v>
      </c>
      <c r="E21" s="246">
        <f>E11-E17</f>
        <v>130584.77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>
      <c r="B23" s="429" t="s">
        <v>100</v>
      </c>
      <c r="C23" s="419"/>
      <c r="D23" s="419"/>
      <c r="E23" s="419"/>
      <c r="G23" s="187"/>
    </row>
    <row r="24" spans="2:11" ht="14.25" thickBot="1">
      <c r="B24" s="430" t="s">
        <v>101</v>
      </c>
      <c r="C24" s="420"/>
      <c r="D24" s="420"/>
      <c r="E24" s="420"/>
    </row>
    <row r="25" spans="2:11" ht="13.5" thickBot="1">
      <c r="B25" s="168"/>
      <c r="C25" s="178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179" t="s">
        <v>15</v>
      </c>
      <c r="C26" s="180" t="s">
        <v>16</v>
      </c>
      <c r="D26" s="366">
        <v>89148.23</v>
      </c>
      <c r="E26" s="235">
        <v>114761.18</v>
      </c>
      <c r="G26" s="194"/>
      <c r="H26" s="189"/>
    </row>
    <row r="27" spans="2:11">
      <c r="B27" s="131" t="s">
        <v>17</v>
      </c>
      <c r="C27" s="132" t="s">
        <v>107</v>
      </c>
      <c r="D27" s="236">
        <v>1744.31</v>
      </c>
      <c r="E27" s="237">
        <v>148.41</v>
      </c>
      <c r="F27" s="57"/>
      <c r="G27" s="194"/>
      <c r="H27" s="193"/>
      <c r="I27" s="187"/>
      <c r="J27" s="194"/>
    </row>
    <row r="28" spans="2:11">
      <c r="B28" s="131" t="s">
        <v>18</v>
      </c>
      <c r="C28" s="132" t="s">
        <v>19</v>
      </c>
      <c r="D28" s="236">
        <v>2375.75</v>
      </c>
      <c r="E28" s="238">
        <v>2604.73</v>
      </c>
      <c r="F28" s="57"/>
      <c r="G28" s="187"/>
      <c r="H28" s="193"/>
      <c r="I28" s="187"/>
      <c r="J28" s="194"/>
    </row>
    <row r="29" spans="2:11">
      <c r="B29" s="140" t="s">
        <v>4</v>
      </c>
      <c r="C29" s="128" t="s">
        <v>20</v>
      </c>
      <c r="D29" s="239">
        <v>2375.69</v>
      </c>
      <c r="E29" s="240">
        <v>2604.73</v>
      </c>
      <c r="F29" s="57"/>
      <c r="G29" s="187"/>
      <c r="H29" s="193"/>
      <c r="I29" s="187"/>
      <c r="J29" s="194"/>
    </row>
    <row r="30" spans="2:11">
      <c r="B30" s="140" t="s">
        <v>6</v>
      </c>
      <c r="C30" s="128" t="s">
        <v>21</v>
      </c>
      <c r="D30" s="239">
        <v>0</v>
      </c>
      <c r="E30" s="240">
        <v>0</v>
      </c>
      <c r="F30" s="57"/>
      <c r="G30" s="187"/>
      <c r="H30" s="193"/>
      <c r="I30" s="187"/>
      <c r="J30" s="194"/>
    </row>
    <row r="31" spans="2:11">
      <c r="B31" s="140" t="s">
        <v>8</v>
      </c>
      <c r="C31" s="128" t="s">
        <v>22</v>
      </c>
      <c r="D31" s="239">
        <v>0.06</v>
      </c>
      <c r="E31" s="240">
        <v>0</v>
      </c>
      <c r="F31" s="57"/>
      <c r="G31" s="187"/>
      <c r="H31" s="193"/>
      <c r="I31" s="187"/>
      <c r="J31" s="194"/>
    </row>
    <row r="32" spans="2:11">
      <c r="B32" s="133" t="s">
        <v>23</v>
      </c>
      <c r="C32" s="134" t="s">
        <v>24</v>
      </c>
      <c r="D32" s="236">
        <v>631.44000000000005</v>
      </c>
      <c r="E32" s="238">
        <v>2456.3200000000002</v>
      </c>
      <c r="F32" s="57"/>
      <c r="G32" s="194"/>
      <c r="H32" s="193"/>
      <c r="I32" s="187"/>
      <c r="J32" s="194"/>
    </row>
    <row r="33" spans="2:10">
      <c r="B33" s="140" t="s">
        <v>4</v>
      </c>
      <c r="C33" s="128" t="s">
        <v>25</v>
      </c>
      <c r="D33" s="239">
        <v>0</v>
      </c>
      <c r="E33" s="240">
        <v>1615.98</v>
      </c>
      <c r="F33" s="57"/>
      <c r="G33" s="187"/>
      <c r="H33" s="193"/>
      <c r="I33" s="187"/>
      <c r="J33" s="194"/>
    </row>
    <row r="34" spans="2:10">
      <c r="B34" s="140" t="s">
        <v>6</v>
      </c>
      <c r="C34" s="128" t="s">
        <v>26</v>
      </c>
      <c r="D34" s="239">
        <v>0</v>
      </c>
      <c r="E34" s="240">
        <v>0</v>
      </c>
      <c r="F34" s="57"/>
      <c r="G34" s="187"/>
      <c r="H34" s="193"/>
      <c r="I34" s="187"/>
      <c r="J34" s="194"/>
    </row>
    <row r="35" spans="2:10">
      <c r="B35" s="140" t="s">
        <v>8</v>
      </c>
      <c r="C35" s="128" t="s">
        <v>27</v>
      </c>
      <c r="D35" s="239">
        <v>145.31</v>
      </c>
      <c r="E35" s="240">
        <v>174.34</v>
      </c>
      <c r="F35" s="57"/>
      <c r="G35" s="187"/>
      <c r="H35" s="193"/>
      <c r="I35" s="187"/>
      <c r="J35" s="194"/>
    </row>
    <row r="36" spans="2:10">
      <c r="B36" s="140" t="s">
        <v>9</v>
      </c>
      <c r="C36" s="128" t="s">
        <v>28</v>
      </c>
      <c r="D36" s="239">
        <v>0</v>
      </c>
      <c r="E36" s="240">
        <v>0</v>
      </c>
      <c r="F36" s="57"/>
      <c r="G36" s="187"/>
      <c r="H36" s="193"/>
      <c r="I36" s="187"/>
      <c r="J36" s="194"/>
    </row>
    <row r="37" spans="2:10" ht="25.5">
      <c r="B37" s="140" t="s">
        <v>29</v>
      </c>
      <c r="C37" s="128" t="s">
        <v>30</v>
      </c>
      <c r="D37" s="239">
        <v>486.13</v>
      </c>
      <c r="E37" s="240">
        <v>665.95</v>
      </c>
      <c r="F37" s="57"/>
      <c r="G37" s="187"/>
      <c r="H37" s="193"/>
      <c r="I37" s="187"/>
      <c r="J37" s="194"/>
    </row>
    <row r="38" spans="2:10">
      <c r="B38" s="140" t="s">
        <v>31</v>
      </c>
      <c r="C38" s="128" t="s">
        <v>32</v>
      </c>
      <c r="D38" s="239">
        <v>0</v>
      </c>
      <c r="E38" s="240">
        <v>0</v>
      </c>
      <c r="F38" s="57"/>
      <c r="G38" s="187"/>
      <c r="H38" s="193"/>
      <c r="I38" s="187"/>
      <c r="J38" s="194"/>
    </row>
    <row r="39" spans="2:10">
      <c r="B39" s="141" t="s">
        <v>33</v>
      </c>
      <c r="C39" s="142" t="s">
        <v>34</v>
      </c>
      <c r="D39" s="241">
        <v>0</v>
      </c>
      <c r="E39" s="242">
        <v>0.05</v>
      </c>
      <c r="F39" s="57"/>
      <c r="G39"/>
      <c r="H39" s="193"/>
      <c r="I39" s="187"/>
      <c r="J39" s="194"/>
    </row>
    <row r="40" spans="2:10" ht="13.5" thickBot="1">
      <c r="B40" s="181" t="s">
        <v>35</v>
      </c>
      <c r="C40" s="182" t="s">
        <v>36</v>
      </c>
      <c r="D40" s="243">
        <v>13577.53</v>
      </c>
      <c r="E40" s="244">
        <v>15675.18</v>
      </c>
      <c r="G40"/>
      <c r="H40" s="189"/>
    </row>
    <row r="41" spans="2:10" ht="13.5" thickBot="1">
      <c r="B41" s="183" t="s">
        <v>37</v>
      </c>
      <c r="C41" s="184" t="s">
        <v>38</v>
      </c>
      <c r="D41" s="367">
        <v>104470.06999999999</v>
      </c>
      <c r="E41" s="246">
        <f>SUM(E26,E27,E40)</f>
        <v>130584.76999999999</v>
      </c>
      <c r="F41" s="59"/>
      <c r="G41" s="194"/>
      <c r="H41" s="189"/>
    </row>
    <row r="42" spans="2:10">
      <c r="B42" s="185"/>
      <c r="C42" s="185"/>
      <c r="D42" s="247"/>
      <c r="E42" s="247"/>
      <c r="F42" s="59"/>
      <c r="G42" s="188"/>
      <c r="H42" s="189"/>
    </row>
    <row r="43" spans="2:10" ht="13.5">
      <c r="B43" s="429" t="s">
        <v>60</v>
      </c>
      <c r="C43" s="421"/>
      <c r="D43" s="421"/>
      <c r="E43" s="421"/>
      <c r="G43" s="187"/>
    </row>
    <row r="44" spans="2:10" ht="14.25" thickBot="1">
      <c r="B44" s="430" t="s">
        <v>117</v>
      </c>
      <c r="C44" s="422"/>
      <c r="D44" s="422"/>
      <c r="E44" s="422"/>
      <c r="G44" s="187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144" t="s">
        <v>4</v>
      </c>
      <c r="C47" s="128" t="s">
        <v>40</v>
      </c>
      <c r="D47" s="250">
        <v>482.97879999999998</v>
      </c>
      <c r="E47" s="251">
        <v>508.19760000000002</v>
      </c>
      <c r="G47" s="187"/>
      <c r="H47" s="196"/>
    </row>
    <row r="48" spans="2:10">
      <c r="B48" s="145" t="s">
        <v>6</v>
      </c>
      <c r="C48" s="142" t="s">
        <v>41</v>
      </c>
      <c r="D48" s="250">
        <v>491.7627</v>
      </c>
      <c r="E48" s="252">
        <v>509.00319999999999</v>
      </c>
      <c r="G48" s="196"/>
    </row>
    <row r="49" spans="2:8">
      <c r="B49" s="146" t="s">
        <v>23</v>
      </c>
      <c r="C49" s="147" t="s">
        <v>109</v>
      </c>
      <c r="D49" s="253"/>
      <c r="E49" s="254"/>
      <c r="H49" s="199"/>
    </row>
    <row r="50" spans="2:8">
      <c r="B50" s="144" t="s">
        <v>4</v>
      </c>
      <c r="C50" s="128" t="s">
        <v>40</v>
      </c>
      <c r="D50" s="250">
        <v>184.58</v>
      </c>
      <c r="E50" s="255">
        <v>225.82</v>
      </c>
    </row>
    <row r="51" spans="2:8">
      <c r="B51" s="144" t="s">
        <v>6</v>
      </c>
      <c r="C51" s="128" t="s">
        <v>110</v>
      </c>
      <c r="D51" s="250">
        <v>184.43</v>
      </c>
      <c r="E51" s="255">
        <v>223.20000000000002</v>
      </c>
    </row>
    <row r="52" spans="2:8">
      <c r="B52" s="144" t="s">
        <v>8</v>
      </c>
      <c r="C52" s="128" t="s">
        <v>111</v>
      </c>
      <c r="D52" s="250">
        <v>219.39000000000001</v>
      </c>
      <c r="E52" s="255">
        <v>260.26</v>
      </c>
    </row>
    <row r="53" spans="2:8" ht="13.5" thickBot="1">
      <c r="B53" s="148" t="s">
        <v>9</v>
      </c>
      <c r="C53" s="149" t="s">
        <v>41</v>
      </c>
      <c r="D53" s="256">
        <v>212.44</v>
      </c>
      <c r="E53" s="257">
        <v>256.55</v>
      </c>
    </row>
    <row r="54" spans="2:8">
      <c r="B54" s="150"/>
      <c r="C54" s="151"/>
      <c r="D54" s="258"/>
      <c r="E54" s="258"/>
    </row>
    <row r="55" spans="2:8" ht="13.5">
      <c r="B55" s="429" t="s">
        <v>62</v>
      </c>
      <c r="C55" s="409"/>
      <c r="D55" s="409"/>
      <c r="E55" s="409"/>
    </row>
    <row r="56" spans="2:8" ht="14.25" thickBot="1">
      <c r="B56" s="430" t="s">
        <v>112</v>
      </c>
      <c r="C56" s="411"/>
      <c r="D56" s="411"/>
      <c r="E56" s="411"/>
    </row>
    <row r="57" spans="2:8" ht="34.5" thickBot="1">
      <c r="B57" s="436" t="s">
        <v>42</v>
      </c>
      <c r="C57" s="437"/>
      <c r="D57" s="290" t="s">
        <v>118</v>
      </c>
      <c r="E57" s="291" t="s">
        <v>113</v>
      </c>
      <c r="G57"/>
    </row>
    <row r="58" spans="2:8">
      <c r="B58" s="152" t="s">
        <v>18</v>
      </c>
      <c r="C58" s="153" t="s">
        <v>43</v>
      </c>
      <c r="D58" s="261">
        <f>D64</f>
        <v>130584.77</v>
      </c>
      <c r="E58" s="262">
        <f>D58/E21</f>
        <v>1</v>
      </c>
      <c r="G58"/>
    </row>
    <row r="59" spans="2:8" ht="25.5">
      <c r="B59" s="349" t="s">
        <v>4</v>
      </c>
      <c r="C59" s="155" t="s">
        <v>44</v>
      </c>
      <c r="D59" s="263">
        <v>0</v>
      </c>
      <c r="E59" s="264">
        <v>0</v>
      </c>
    </row>
    <row r="60" spans="2:8" ht="25.5">
      <c r="B60" s="350" t="s">
        <v>6</v>
      </c>
      <c r="C60" s="157" t="s">
        <v>45</v>
      </c>
      <c r="D60" s="265">
        <v>0</v>
      </c>
      <c r="E60" s="266">
        <v>0</v>
      </c>
    </row>
    <row r="61" spans="2:8">
      <c r="B61" s="350" t="s">
        <v>8</v>
      </c>
      <c r="C61" s="157" t="s">
        <v>46</v>
      </c>
      <c r="D61" s="265">
        <v>0</v>
      </c>
      <c r="E61" s="266">
        <v>0</v>
      </c>
    </row>
    <row r="62" spans="2:8">
      <c r="B62" s="350" t="s">
        <v>9</v>
      </c>
      <c r="C62" s="157" t="s">
        <v>47</v>
      </c>
      <c r="D62" s="265">
        <v>0</v>
      </c>
      <c r="E62" s="266">
        <v>0</v>
      </c>
    </row>
    <row r="63" spans="2:8">
      <c r="B63" s="350" t="s">
        <v>29</v>
      </c>
      <c r="C63" s="157" t="s">
        <v>48</v>
      </c>
      <c r="D63" s="265">
        <v>0</v>
      </c>
      <c r="E63" s="266">
        <v>0</v>
      </c>
    </row>
    <row r="64" spans="2:8">
      <c r="B64" s="349" t="s">
        <v>31</v>
      </c>
      <c r="C64" s="155" t="s">
        <v>49</v>
      </c>
      <c r="D64" s="263">
        <f>E12</f>
        <v>130584.77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f>E17</f>
        <v>0</v>
      </c>
      <c r="E73" s="275">
        <f>D73/E21</f>
        <v>0</v>
      </c>
    </row>
    <row r="74" spans="2:5">
      <c r="B74" s="352" t="s">
        <v>64</v>
      </c>
      <c r="C74" s="134" t="s">
        <v>66</v>
      </c>
      <c r="D74" s="270">
        <f>D75</f>
        <v>130584.77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f>D58-D73</f>
        <v>130584.77</v>
      </c>
      <c r="E75" s="266">
        <f>E74</f>
        <v>1</v>
      </c>
    </row>
    <row r="76" spans="2:5">
      <c r="B76" s="350" t="s">
        <v>6</v>
      </c>
      <c r="C76" s="157" t="s">
        <v>115</v>
      </c>
      <c r="D76" s="265">
        <v>0</v>
      </c>
      <c r="E76" s="266">
        <v>0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" right="0.7" top="0.75" bottom="0.75" header="0.3" footer="0.3"/>
  <pageSetup paperSize="9" orientation="portrait" horizontalDpi="90" verticalDpi="90" r:id="rId1"/>
  <headerFooter>
    <oddHeader>&amp;C&amp;"Calibri"&amp;10&amp;K000000Confidential&amp;1#</oddHeader>
  </headerFooter>
  <customProperties>
    <customPr name="_pios_id" r:id="rId2"/>
  </customProperties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sheetPr codeName="Arkusz164"/>
  <dimension ref="A1:L81"/>
  <sheetViews>
    <sheetView zoomScale="86" zoomScaleNormal="86" workbookViewId="0">
      <selection activeCell="E26" sqref="E26"/>
    </sheetView>
  </sheetViews>
  <sheetFormatPr defaultRowHeight="12.75"/>
  <cols>
    <col min="1" max="1" width="9.140625" style="18"/>
    <col min="2" max="2" width="4.5703125" bestFit="1" customWidth="1"/>
    <col min="3" max="3" width="77.7109375" customWidth="1"/>
    <col min="4" max="4" width="17.7109375" style="96" bestFit="1" customWidth="1"/>
    <col min="5" max="5" width="16.425781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8.5703125" style="186" bestFit="1" customWidth="1"/>
    <col min="11" max="11" width="7.1406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</row>
    <row r="4" spans="2:12" ht="15">
      <c r="B4" s="216"/>
      <c r="C4" s="216"/>
      <c r="D4" s="216"/>
      <c r="E4" s="216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170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344" t="s">
        <v>3</v>
      </c>
      <c r="C11" s="331" t="s">
        <v>105</v>
      </c>
      <c r="D11" s="280">
        <v>17203.09</v>
      </c>
      <c r="E11" s="221">
        <f>SUM(E12:E16)</f>
        <v>11164.58</v>
      </c>
    </row>
    <row r="12" spans="2:12">
      <c r="B12" s="345" t="s">
        <v>4</v>
      </c>
      <c r="C12" s="128" t="s">
        <v>5</v>
      </c>
      <c r="D12" s="281">
        <v>17203.09</v>
      </c>
      <c r="E12" s="282">
        <v>11164.58</v>
      </c>
    </row>
    <row r="13" spans="2:12">
      <c r="B13" s="345" t="s">
        <v>6</v>
      </c>
      <c r="C13" s="332" t="s">
        <v>7</v>
      </c>
      <c r="D13" s="281">
        <v>0</v>
      </c>
      <c r="E13" s="333">
        <v>0</v>
      </c>
    </row>
    <row r="14" spans="2:12">
      <c r="B14" s="345" t="s">
        <v>8</v>
      </c>
      <c r="C14" s="332" t="s">
        <v>10</v>
      </c>
      <c r="D14" s="281">
        <v>0</v>
      </c>
      <c r="E14" s="333">
        <v>0</v>
      </c>
      <c r="G14" s="188"/>
    </row>
    <row r="15" spans="2:12">
      <c r="B15" s="345" t="s">
        <v>102</v>
      </c>
      <c r="C15" s="332" t="s">
        <v>11</v>
      </c>
      <c r="D15" s="281">
        <v>0</v>
      </c>
      <c r="E15" s="333">
        <v>0</v>
      </c>
    </row>
    <row r="16" spans="2:12">
      <c r="B16" s="346" t="s">
        <v>103</v>
      </c>
      <c r="C16" s="334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45" t="s">
        <v>4</v>
      </c>
      <c r="C18" s="128" t="s">
        <v>11</v>
      </c>
      <c r="D18" s="283">
        <v>0</v>
      </c>
      <c r="E18" s="333">
        <v>0</v>
      </c>
    </row>
    <row r="19" spans="2:11">
      <c r="B19" s="345" t="s">
        <v>6</v>
      </c>
      <c r="C19" s="332" t="s">
        <v>104</v>
      </c>
      <c r="D19" s="281">
        <v>0</v>
      </c>
      <c r="E19" s="333">
        <v>0</v>
      </c>
    </row>
    <row r="20" spans="2:11" ht="13.5" thickBot="1">
      <c r="B20" s="347" t="s">
        <v>8</v>
      </c>
      <c r="C20" s="336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17203.09</v>
      </c>
      <c r="E21" s="246">
        <f>E11-E17</f>
        <v>11164.58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>
      <c r="B23" s="429" t="s">
        <v>100</v>
      </c>
      <c r="C23" s="419"/>
      <c r="D23" s="419"/>
      <c r="E23" s="419"/>
      <c r="G23" s="187"/>
    </row>
    <row r="24" spans="2:11" ht="14.25" thickBot="1">
      <c r="B24" s="430" t="s">
        <v>101</v>
      </c>
      <c r="C24" s="420"/>
      <c r="D24" s="420"/>
      <c r="E24" s="420"/>
    </row>
    <row r="25" spans="2:11" ht="13.5" thickBot="1">
      <c r="B25" s="168"/>
      <c r="C25" s="178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179" t="s">
        <v>15</v>
      </c>
      <c r="C26" s="180" t="s">
        <v>16</v>
      </c>
      <c r="D26" s="366">
        <v>13619.64</v>
      </c>
      <c r="E26" s="235">
        <v>19375.25</v>
      </c>
      <c r="G26" s="194"/>
    </row>
    <row r="27" spans="2:11">
      <c r="B27" s="131" t="s">
        <v>17</v>
      </c>
      <c r="C27" s="132" t="s">
        <v>107</v>
      </c>
      <c r="D27" s="236">
        <v>336.01</v>
      </c>
      <c r="E27" s="237">
        <v>-9599.8700000000008</v>
      </c>
      <c r="F27" s="57"/>
      <c r="G27" s="194"/>
      <c r="H27" s="193"/>
      <c r="I27" s="187"/>
      <c r="J27" s="194"/>
    </row>
    <row r="28" spans="2:11">
      <c r="B28" s="131" t="s">
        <v>18</v>
      </c>
      <c r="C28" s="132" t="s">
        <v>19</v>
      </c>
      <c r="D28" s="236">
        <v>454.8</v>
      </c>
      <c r="E28" s="238">
        <v>219.77</v>
      </c>
      <c r="F28" s="57"/>
      <c r="G28" s="187"/>
      <c r="H28" s="193"/>
      <c r="I28" s="187"/>
      <c r="J28" s="194"/>
    </row>
    <row r="29" spans="2:11">
      <c r="B29" s="140" t="s">
        <v>4</v>
      </c>
      <c r="C29" s="128" t="s">
        <v>20</v>
      </c>
      <c r="D29" s="239">
        <v>454.8</v>
      </c>
      <c r="E29" s="240">
        <v>219.77</v>
      </c>
      <c r="F29" s="57"/>
      <c r="G29" s="187"/>
      <c r="H29" s="193"/>
      <c r="I29" s="187"/>
      <c r="J29" s="194"/>
    </row>
    <row r="30" spans="2:11">
      <c r="B30" s="140" t="s">
        <v>6</v>
      </c>
      <c r="C30" s="128" t="s">
        <v>21</v>
      </c>
      <c r="D30" s="239">
        <v>0</v>
      </c>
      <c r="E30" s="240">
        <v>0</v>
      </c>
      <c r="F30" s="57"/>
      <c r="G30" s="187"/>
      <c r="H30" s="193"/>
      <c r="I30" s="187"/>
      <c r="J30" s="194"/>
    </row>
    <row r="31" spans="2:11">
      <c r="B31" s="140" t="s">
        <v>8</v>
      </c>
      <c r="C31" s="128" t="s">
        <v>22</v>
      </c>
      <c r="D31" s="239">
        <v>0</v>
      </c>
      <c r="E31" s="240">
        <v>0</v>
      </c>
      <c r="F31" s="57"/>
      <c r="G31" s="187"/>
      <c r="H31" s="193"/>
      <c r="I31" s="187"/>
      <c r="J31" s="194"/>
    </row>
    <row r="32" spans="2:11">
      <c r="B32" s="133" t="s">
        <v>23</v>
      </c>
      <c r="C32" s="134" t="s">
        <v>24</v>
      </c>
      <c r="D32" s="236">
        <v>118.79</v>
      </c>
      <c r="E32" s="238">
        <v>9819.64</v>
      </c>
      <c r="F32" s="57"/>
      <c r="G32" s="194"/>
      <c r="H32" s="193"/>
      <c r="I32" s="187"/>
      <c r="J32" s="194"/>
    </row>
    <row r="33" spans="2:10">
      <c r="B33" s="140" t="s">
        <v>4</v>
      </c>
      <c r="C33" s="128" t="s">
        <v>25</v>
      </c>
      <c r="D33" s="239">
        <v>0</v>
      </c>
      <c r="E33" s="240">
        <v>8833.17</v>
      </c>
      <c r="F33" s="57"/>
      <c r="G33" s="187"/>
      <c r="H33" s="193"/>
      <c r="I33" s="187"/>
      <c r="J33" s="194"/>
    </row>
    <row r="34" spans="2:10">
      <c r="B34" s="140" t="s">
        <v>6</v>
      </c>
      <c r="C34" s="128" t="s">
        <v>26</v>
      </c>
      <c r="D34" s="239">
        <v>0</v>
      </c>
      <c r="E34" s="240">
        <v>0</v>
      </c>
      <c r="F34" s="57"/>
      <c r="G34" s="187"/>
      <c r="H34" s="193"/>
      <c r="I34" s="187"/>
      <c r="J34" s="194"/>
    </row>
    <row r="35" spans="2:10">
      <c r="B35" s="140" t="s">
        <v>8</v>
      </c>
      <c r="C35" s="128" t="s">
        <v>27</v>
      </c>
      <c r="D35" s="239">
        <v>55.94</v>
      </c>
      <c r="E35" s="240">
        <v>50.39</v>
      </c>
      <c r="F35" s="57"/>
      <c r="G35"/>
      <c r="H35" s="193"/>
      <c r="I35" s="187"/>
      <c r="J35" s="194"/>
    </row>
    <row r="36" spans="2:10">
      <c r="B36" s="140" t="s">
        <v>9</v>
      </c>
      <c r="C36" s="128" t="s">
        <v>28</v>
      </c>
      <c r="D36" s="239">
        <v>0</v>
      </c>
      <c r="E36" s="240">
        <v>0</v>
      </c>
      <c r="F36" s="57"/>
      <c r="G36"/>
      <c r="H36" s="193"/>
      <c r="I36" s="187"/>
      <c r="J36" s="194"/>
    </row>
    <row r="37" spans="2:10" ht="25.5">
      <c r="B37" s="140" t="s">
        <v>29</v>
      </c>
      <c r="C37" s="128" t="s">
        <v>30</v>
      </c>
      <c r="D37" s="239">
        <v>62.79</v>
      </c>
      <c r="E37" s="240">
        <v>61.08</v>
      </c>
      <c r="F37" s="57"/>
      <c r="G37" s="187"/>
      <c r="H37" s="193"/>
      <c r="I37" s="187"/>
      <c r="J37" s="194"/>
    </row>
    <row r="38" spans="2:10">
      <c r="B38" s="140" t="s">
        <v>31</v>
      </c>
      <c r="C38" s="128" t="s">
        <v>32</v>
      </c>
      <c r="D38" s="239">
        <v>0</v>
      </c>
      <c r="E38" s="240">
        <v>0</v>
      </c>
      <c r="F38" s="57"/>
      <c r="G38" s="187"/>
      <c r="H38" s="193"/>
      <c r="I38" s="187"/>
      <c r="J38" s="194"/>
    </row>
    <row r="39" spans="2:10">
      <c r="B39" s="141" t="s">
        <v>33</v>
      </c>
      <c r="C39" s="142" t="s">
        <v>34</v>
      </c>
      <c r="D39" s="241">
        <v>0.06</v>
      </c>
      <c r="E39" s="242">
        <v>875</v>
      </c>
      <c r="F39" s="57"/>
      <c r="G39" s="187"/>
      <c r="H39" s="193"/>
      <c r="I39" s="187"/>
      <c r="J39" s="194"/>
    </row>
    <row r="40" spans="2:10" ht="13.5" thickBot="1">
      <c r="B40" s="181" t="s">
        <v>35</v>
      </c>
      <c r="C40" s="182" t="s">
        <v>36</v>
      </c>
      <c r="D40" s="243">
        <v>3247.44</v>
      </c>
      <c r="E40" s="244">
        <v>1389.2</v>
      </c>
      <c r="G40" s="194"/>
      <c r="H40" s="189"/>
    </row>
    <row r="41" spans="2:10" ht="13.5" thickBot="1">
      <c r="B41" s="183" t="s">
        <v>37</v>
      </c>
      <c r="C41" s="184" t="s">
        <v>38</v>
      </c>
      <c r="D41" s="367">
        <v>17203.09</v>
      </c>
      <c r="E41" s="246">
        <f>SUM(E26,E27,E40)</f>
        <v>11164.58</v>
      </c>
      <c r="F41" s="59"/>
      <c r="G41" s="194"/>
    </row>
    <row r="42" spans="2:10">
      <c r="B42" s="185"/>
      <c r="C42" s="185"/>
      <c r="D42" s="247"/>
      <c r="E42" s="247"/>
      <c r="F42" s="59"/>
      <c r="G42" s="188"/>
    </row>
    <row r="43" spans="2:10" ht="13.5">
      <c r="B43" s="429" t="s">
        <v>60</v>
      </c>
      <c r="C43" s="421"/>
      <c r="D43" s="421"/>
      <c r="E43" s="421"/>
      <c r="G43" s="187"/>
    </row>
    <row r="44" spans="2:10" ht="14.25" thickBot="1">
      <c r="B44" s="430" t="s">
        <v>117</v>
      </c>
      <c r="C44" s="422"/>
      <c r="D44" s="422"/>
      <c r="E44" s="422"/>
      <c r="G44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144" t="s">
        <v>4</v>
      </c>
      <c r="C47" s="128" t="s">
        <v>40</v>
      </c>
      <c r="D47" s="250">
        <v>47.689500000000002</v>
      </c>
      <c r="E47" s="251">
        <v>50.052300000000002</v>
      </c>
      <c r="G47" s="187"/>
    </row>
    <row r="48" spans="2:10">
      <c r="B48" s="145" t="s">
        <v>6</v>
      </c>
      <c r="C48" s="142" t="s">
        <v>41</v>
      </c>
      <c r="D48" s="250">
        <v>48.731200000000001</v>
      </c>
      <c r="E48" s="252">
        <v>25.861899999999999</v>
      </c>
      <c r="G48" s="187"/>
    </row>
    <row r="49" spans="2:5">
      <c r="B49" s="146" t="s">
        <v>23</v>
      </c>
      <c r="C49" s="147" t="s">
        <v>109</v>
      </c>
      <c r="D49" s="253"/>
      <c r="E49" s="254"/>
    </row>
    <row r="50" spans="2:5">
      <c r="B50" s="144" t="s">
        <v>4</v>
      </c>
      <c r="C50" s="128" t="s">
        <v>40</v>
      </c>
      <c r="D50" s="250">
        <v>285.58999999999997</v>
      </c>
      <c r="E50" s="255">
        <v>387.1</v>
      </c>
    </row>
    <row r="51" spans="2:5">
      <c r="B51" s="144" t="s">
        <v>6</v>
      </c>
      <c r="C51" s="128" t="s">
        <v>110</v>
      </c>
      <c r="D51" s="250">
        <v>285.58999999999997</v>
      </c>
      <c r="E51" s="255">
        <v>383.82</v>
      </c>
    </row>
    <row r="52" spans="2:5">
      <c r="B52" s="144" t="s">
        <v>8</v>
      </c>
      <c r="C52" s="128" t="s">
        <v>111</v>
      </c>
      <c r="D52" s="250">
        <v>355.58</v>
      </c>
      <c r="E52" s="255">
        <v>444.75</v>
      </c>
    </row>
    <row r="53" spans="2:5" ht="13.5" thickBot="1">
      <c r="B53" s="148" t="s">
        <v>9</v>
      </c>
      <c r="C53" s="149" t="s">
        <v>41</v>
      </c>
      <c r="D53" s="256">
        <v>353.02</v>
      </c>
      <c r="E53" s="257">
        <v>431.7</v>
      </c>
    </row>
    <row r="54" spans="2:5">
      <c r="B54" s="150"/>
      <c r="C54" s="151"/>
      <c r="D54" s="258"/>
      <c r="E54" s="258"/>
    </row>
    <row r="55" spans="2:5" ht="13.5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34.5" thickBot="1">
      <c r="B57" s="436" t="s">
        <v>42</v>
      </c>
      <c r="C57" s="437"/>
      <c r="D57" s="290" t="s">
        <v>118</v>
      </c>
      <c r="E57" s="291" t="s">
        <v>113</v>
      </c>
    </row>
    <row r="58" spans="2:5">
      <c r="B58" s="152" t="s">
        <v>18</v>
      </c>
      <c r="C58" s="153" t="s">
        <v>43</v>
      </c>
      <c r="D58" s="261">
        <f>D64</f>
        <v>11164.58</v>
      </c>
      <c r="E58" s="262">
        <f>D58/E21</f>
        <v>1</v>
      </c>
    </row>
    <row r="59" spans="2:5" ht="25.5">
      <c r="B59" s="349" t="s">
        <v>4</v>
      </c>
      <c r="C59" s="155" t="s">
        <v>44</v>
      </c>
      <c r="D59" s="263">
        <v>0</v>
      </c>
      <c r="E59" s="264">
        <v>0</v>
      </c>
    </row>
    <row r="60" spans="2:5" ht="25.5">
      <c r="B60" s="350" t="s">
        <v>6</v>
      </c>
      <c r="C60" s="157" t="s">
        <v>45</v>
      </c>
      <c r="D60" s="265">
        <v>0</v>
      </c>
      <c r="E60" s="266">
        <v>0</v>
      </c>
    </row>
    <row r="61" spans="2:5">
      <c r="B61" s="350" t="s">
        <v>8</v>
      </c>
      <c r="C61" s="157" t="s">
        <v>46</v>
      </c>
      <c r="D61" s="265">
        <v>0</v>
      </c>
      <c r="E61" s="266">
        <v>0</v>
      </c>
    </row>
    <row r="62" spans="2:5">
      <c r="B62" s="350" t="s">
        <v>9</v>
      </c>
      <c r="C62" s="157" t="s">
        <v>47</v>
      </c>
      <c r="D62" s="265">
        <v>0</v>
      </c>
      <c r="E62" s="266">
        <v>0</v>
      </c>
    </row>
    <row r="63" spans="2:5">
      <c r="B63" s="350" t="s">
        <v>29</v>
      </c>
      <c r="C63" s="157" t="s">
        <v>48</v>
      </c>
      <c r="D63" s="265">
        <v>0</v>
      </c>
      <c r="E63" s="266">
        <v>0</v>
      </c>
    </row>
    <row r="64" spans="2:5">
      <c r="B64" s="349" t="s">
        <v>31</v>
      </c>
      <c r="C64" s="155" t="s">
        <v>49</v>
      </c>
      <c r="D64" s="263">
        <f>E21</f>
        <v>11164.58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v>0</v>
      </c>
      <c r="E73" s="275">
        <v>0</v>
      </c>
    </row>
    <row r="74" spans="2:5">
      <c r="B74" s="352" t="s">
        <v>64</v>
      </c>
      <c r="C74" s="134" t="s">
        <v>66</v>
      </c>
      <c r="D74" s="270">
        <f>D58</f>
        <v>11164.58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f>D74</f>
        <v>11164.58</v>
      </c>
      <c r="E75" s="266">
        <f>E74</f>
        <v>1</v>
      </c>
    </row>
    <row r="76" spans="2:5">
      <c r="B76" s="350" t="s">
        <v>6</v>
      </c>
      <c r="C76" s="157" t="s">
        <v>115</v>
      </c>
      <c r="D76" s="265">
        <v>0</v>
      </c>
      <c r="E76" s="266">
        <v>0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1" type="noConversion"/>
  <pageMargins left="0.53" right="0.75" top="0.52" bottom="0.68" header="0.5" footer="0.5"/>
  <pageSetup paperSize="9" scale="70" orientation="portrait" r:id="rId1"/>
  <headerFooter alignWithMargins="0">
    <oddHeader>&amp;C&amp;"Calibri"&amp;10&amp;K000000Confidential&amp;1#</oddHeader>
  </headerFooter>
  <customProperties>
    <customPr name="_pios_id" r:id="rId2"/>
  </customProperties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sheetPr codeName="Arkusz162"/>
  <dimension ref="A1:L81"/>
  <sheetViews>
    <sheetView zoomScale="86" zoomScaleNormal="86" workbookViewId="0">
      <selection activeCell="E26" sqref="E26"/>
    </sheetView>
  </sheetViews>
  <sheetFormatPr defaultRowHeight="12.75"/>
  <cols>
    <col min="1" max="1" width="9.140625" style="18"/>
    <col min="2" max="2" width="4.5703125" bestFit="1" customWidth="1"/>
    <col min="3" max="3" width="77.7109375" customWidth="1"/>
    <col min="4" max="4" width="17.7109375" style="96" bestFit="1" customWidth="1"/>
    <col min="5" max="5" width="16.425781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8.5703125" style="186" bestFit="1" customWidth="1"/>
    <col min="11" max="11" width="7.1406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</row>
    <row r="4" spans="2:12" ht="15">
      <c r="B4" s="216"/>
      <c r="C4" s="216"/>
      <c r="D4" s="216"/>
      <c r="E4" s="216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183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344" t="s">
        <v>3</v>
      </c>
      <c r="C11" s="331" t="s">
        <v>105</v>
      </c>
      <c r="D11" s="280">
        <v>15168.76</v>
      </c>
      <c r="E11" s="221">
        <f>SUM(E12:E16)</f>
        <v>21630.97</v>
      </c>
    </row>
    <row r="12" spans="2:12">
      <c r="B12" s="345" t="s">
        <v>4</v>
      </c>
      <c r="C12" s="128" t="s">
        <v>5</v>
      </c>
      <c r="D12" s="281">
        <v>15168.76</v>
      </c>
      <c r="E12" s="282">
        <v>21630.97</v>
      </c>
    </row>
    <row r="13" spans="2:12">
      <c r="B13" s="345" t="s">
        <v>6</v>
      </c>
      <c r="C13" s="332" t="s">
        <v>7</v>
      </c>
      <c r="D13" s="281">
        <v>0</v>
      </c>
      <c r="E13" s="333">
        <v>0</v>
      </c>
    </row>
    <row r="14" spans="2:12">
      <c r="B14" s="345" t="s">
        <v>8</v>
      </c>
      <c r="C14" s="332" t="s">
        <v>10</v>
      </c>
      <c r="D14" s="281">
        <v>0</v>
      </c>
      <c r="E14" s="333">
        <v>0</v>
      </c>
      <c r="G14" s="188"/>
    </row>
    <row r="15" spans="2:12">
      <c r="B15" s="345" t="s">
        <v>102</v>
      </c>
      <c r="C15" s="332" t="s">
        <v>11</v>
      </c>
      <c r="D15" s="281">
        <v>0</v>
      </c>
      <c r="E15" s="333">
        <v>0</v>
      </c>
    </row>
    <row r="16" spans="2:12">
      <c r="B16" s="346" t="s">
        <v>103</v>
      </c>
      <c r="C16" s="334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45" t="s">
        <v>4</v>
      </c>
      <c r="C18" s="128" t="s">
        <v>11</v>
      </c>
      <c r="D18" s="283">
        <v>0</v>
      </c>
      <c r="E18" s="333">
        <v>0</v>
      </c>
    </row>
    <row r="19" spans="2:11">
      <c r="B19" s="345" t="s">
        <v>6</v>
      </c>
      <c r="C19" s="332" t="s">
        <v>104</v>
      </c>
      <c r="D19" s="281">
        <v>0</v>
      </c>
      <c r="E19" s="333">
        <v>0</v>
      </c>
    </row>
    <row r="20" spans="2:11" ht="13.5" thickBot="1">
      <c r="B20" s="347" t="s">
        <v>8</v>
      </c>
      <c r="C20" s="336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15168.76</v>
      </c>
      <c r="E21" s="246">
        <f>E11-E17</f>
        <v>21630.97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>
      <c r="B23" s="429" t="s">
        <v>100</v>
      </c>
      <c r="C23" s="419"/>
      <c r="D23" s="419"/>
      <c r="E23" s="419"/>
      <c r="G23" s="187"/>
    </row>
    <row r="24" spans="2:11" ht="14.25" thickBot="1">
      <c r="B24" s="430" t="s">
        <v>101</v>
      </c>
      <c r="C24" s="420"/>
      <c r="D24" s="420"/>
      <c r="E24" s="420"/>
    </row>
    <row r="25" spans="2:11" ht="13.5" thickBot="1">
      <c r="B25" s="168"/>
      <c r="C25" s="178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179" t="s">
        <v>15</v>
      </c>
      <c r="C26" s="180" t="s">
        <v>16</v>
      </c>
      <c r="D26" s="366">
        <v>13105.27</v>
      </c>
      <c r="E26" s="235">
        <v>14113.22</v>
      </c>
      <c r="G26" s="194"/>
    </row>
    <row r="27" spans="2:11">
      <c r="B27" s="131" t="s">
        <v>17</v>
      </c>
      <c r="C27" s="132" t="s">
        <v>107</v>
      </c>
      <c r="D27" s="236">
        <v>554.85</v>
      </c>
      <c r="E27" s="237">
        <v>4384.6099999999997</v>
      </c>
      <c r="F27" s="57"/>
      <c r="G27" s="194"/>
      <c r="H27" s="193"/>
      <c r="I27" s="187"/>
      <c r="J27" s="194"/>
    </row>
    <row r="28" spans="2:11">
      <c r="B28" s="131" t="s">
        <v>18</v>
      </c>
      <c r="C28" s="132" t="s">
        <v>19</v>
      </c>
      <c r="D28" s="236">
        <v>788.18999999999994</v>
      </c>
      <c r="E28" s="238">
        <v>6659.54</v>
      </c>
      <c r="F28" s="57"/>
      <c r="G28" s="187"/>
      <c r="H28" s="193"/>
      <c r="I28" s="187"/>
      <c r="J28" s="194"/>
    </row>
    <row r="29" spans="2:11">
      <c r="B29" s="140" t="s">
        <v>4</v>
      </c>
      <c r="C29" s="128" t="s">
        <v>20</v>
      </c>
      <c r="D29" s="239">
        <v>788.17</v>
      </c>
      <c r="E29" s="240">
        <v>485.08</v>
      </c>
      <c r="F29" s="57"/>
      <c r="G29" s="187"/>
      <c r="H29" s="193"/>
      <c r="I29" s="187"/>
      <c r="J29" s="194"/>
    </row>
    <row r="30" spans="2:11">
      <c r="B30" s="140" t="s">
        <v>6</v>
      </c>
      <c r="C30" s="128" t="s">
        <v>21</v>
      </c>
      <c r="D30" s="239">
        <v>0</v>
      </c>
      <c r="E30" s="240">
        <v>0</v>
      </c>
      <c r="F30" s="57"/>
      <c r="G30" s="187"/>
      <c r="H30" s="193"/>
      <c r="I30" s="187"/>
      <c r="J30" s="194"/>
    </row>
    <row r="31" spans="2:11">
      <c r="B31" s="140" t="s">
        <v>8</v>
      </c>
      <c r="C31" s="128" t="s">
        <v>22</v>
      </c>
      <c r="D31" s="239">
        <v>0.02</v>
      </c>
      <c r="E31" s="240">
        <v>6174.46</v>
      </c>
      <c r="F31" s="57"/>
      <c r="G31" s="187"/>
      <c r="H31" s="193"/>
      <c r="I31" s="187"/>
      <c r="J31" s="194"/>
    </row>
    <row r="32" spans="2:11">
      <c r="B32" s="133" t="s">
        <v>23</v>
      </c>
      <c r="C32" s="134" t="s">
        <v>24</v>
      </c>
      <c r="D32" s="236">
        <v>233.34</v>
      </c>
      <c r="E32" s="238">
        <v>2274.9299999999998</v>
      </c>
      <c r="F32" s="57"/>
      <c r="G32" s="194"/>
      <c r="H32" s="193"/>
      <c r="I32" s="187"/>
      <c r="J32" s="194"/>
    </row>
    <row r="33" spans="2:10">
      <c r="B33" s="140" t="s">
        <v>4</v>
      </c>
      <c r="C33" s="128" t="s">
        <v>25</v>
      </c>
      <c r="D33" s="239">
        <v>0</v>
      </c>
      <c r="E33" s="240">
        <v>1253.92</v>
      </c>
      <c r="F33" s="57"/>
      <c r="G33" s="187"/>
      <c r="H33" s="193"/>
      <c r="I33" s="187"/>
      <c r="J33" s="194"/>
    </row>
    <row r="34" spans="2:10">
      <c r="B34" s="140" t="s">
        <v>6</v>
      </c>
      <c r="C34" s="128" t="s">
        <v>26</v>
      </c>
      <c r="D34" s="239">
        <v>0</v>
      </c>
      <c r="E34" s="240">
        <v>0</v>
      </c>
      <c r="F34" s="57"/>
      <c r="G34" s="187"/>
      <c r="H34" s="193"/>
      <c r="I34" s="187"/>
      <c r="J34" s="194"/>
    </row>
    <row r="35" spans="2:10">
      <c r="B35" s="140" t="s">
        <v>8</v>
      </c>
      <c r="C35" s="128" t="s">
        <v>27</v>
      </c>
      <c r="D35" s="239">
        <v>160.07</v>
      </c>
      <c r="E35" s="240">
        <v>154.43</v>
      </c>
      <c r="F35" s="57"/>
      <c r="G35" s="187"/>
      <c r="H35" s="193"/>
      <c r="I35" s="187"/>
      <c r="J35" s="194"/>
    </row>
    <row r="36" spans="2:10">
      <c r="B36" s="140" t="s">
        <v>9</v>
      </c>
      <c r="C36" s="128" t="s">
        <v>28</v>
      </c>
      <c r="D36" s="239">
        <v>0</v>
      </c>
      <c r="E36" s="240">
        <v>0</v>
      </c>
      <c r="F36" s="57"/>
      <c r="G36" s="187"/>
      <c r="H36" s="193"/>
      <c r="I36" s="187"/>
      <c r="J36" s="194"/>
    </row>
    <row r="37" spans="2:10" ht="25.5">
      <c r="B37" s="140" t="s">
        <v>29</v>
      </c>
      <c r="C37" s="128" t="s">
        <v>30</v>
      </c>
      <c r="D37" s="239">
        <v>73.27</v>
      </c>
      <c r="E37" s="240">
        <v>81.77</v>
      </c>
      <c r="F37" s="57"/>
      <c r="G37" s="187"/>
      <c r="H37" s="193"/>
      <c r="I37" s="187"/>
      <c r="J37" s="194"/>
    </row>
    <row r="38" spans="2:10">
      <c r="B38" s="140" t="s">
        <v>31</v>
      </c>
      <c r="C38" s="128" t="s">
        <v>32</v>
      </c>
      <c r="D38" s="239">
        <v>0</v>
      </c>
      <c r="E38" s="240">
        <v>0</v>
      </c>
      <c r="F38" s="57"/>
      <c r="G38" s="187"/>
      <c r="H38" s="193"/>
      <c r="I38" s="187"/>
      <c r="J38" s="194"/>
    </row>
    <row r="39" spans="2:10">
      <c r="B39" s="141" t="s">
        <v>33</v>
      </c>
      <c r="C39" s="142" t="s">
        <v>34</v>
      </c>
      <c r="D39" s="241">
        <v>0</v>
      </c>
      <c r="E39" s="242">
        <v>784.81</v>
      </c>
      <c r="F39" s="57"/>
      <c r="G39" s="187"/>
      <c r="H39" s="193"/>
      <c r="I39" s="187"/>
      <c r="J39" s="194"/>
    </row>
    <row r="40" spans="2:10" ht="13.5" thickBot="1">
      <c r="B40" s="181" t="s">
        <v>35</v>
      </c>
      <c r="C40" s="182" t="s">
        <v>36</v>
      </c>
      <c r="D40" s="243">
        <v>1508.64</v>
      </c>
      <c r="E40" s="244">
        <v>3133.14</v>
      </c>
      <c r="G40"/>
    </row>
    <row r="41" spans="2:10" ht="13.5" thickBot="1">
      <c r="B41" s="183" t="s">
        <v>37</v>
      </c>
      <c r="C41" s="184" t="s">
        <v>38</v>
      </c>
      <c r="D41" s="367">
        <v>15168.76</v>
      </c>
      <c r="E41" s="246">
        <f>SUM(E26,E27,E40)</f>
        <v>21630.969999999998</v>
      </c>
      <c r="F41" s="59"/>
      <c r="G41"/>
      <c r="H41"/>
    </row>
    <row r="42" spans="2:10">
      <c r="B42" s="185"/>
      <c r="C42" s="185"/>
      <c r="D42" s="247"/>
      <c r="E42" s="247"/>
      <c r="F42" s="59"/>
      <c r="G42" s="188"/>
      <c r="H42"/>
    </row>
    <row r="43" spans="2:10" ht="13.5">
      <c r="B43" s="429" t="s">
        <v>60</v>
      </c>
      <c r="C43" s="421"/>
      <c r="D43" s="421"/>
      <c r="E43" s="421"/>
      <c r="G43" s="187"/>
    </row>
    <row r="44" spans="2:10" ht="14.25" thickBot="1">
      <c r="B44" s="430" t="s">
        <v>117</v>
      </c>
      <c r="C44" s="422"/>
      <c r="D44" s="422"/>
      <c r="E44" s="422"/>
      <c r="G44" s="187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144" t="s">
        <v>4</v>
      </c>
      <c r="C47" s="128" t="s">
        <v>40</v>
      </c>
      <c r="D47" s="250">
        <v>172.71039999999999</v>
      </c>
      <c r="E47" s="251">
        <v>147.61240000000001</v>
      </c>
      <c r="G47" s="187"/>
      <c r="H47" s="196"/>
    </row>
    <row r="48" spans="2:10">
      <c r="B48" s="145" t="s">
        <v>6</v>
      </c>
      <c r="C48" s="142" t="s">
        <v>41</v>
      </c>
      <c r="D48" s="250">
        <v>179.70339999999999</v>
      </c>
      <c r="E48" s="252">
        <v>185.45070000000001</v>
      </c>
      <c r="G48" s="196"/>
    </row>
    <row r="49" spans="2:5">
      <c r="B49" s="146" t="s">
        <v>23</v>
      </c>
      <c r="C49" s="147" t="s">
        <v>109</v>
      </c>
      <c r="D49" s="253"/>
      <c r="E49" s="254"/>
    </row>
    <row r="50" spans="2:5">
      <c r="B50" s="144" t="s">
        <v>4</v>
      </c>
      <c r="C50" s="128" t="s">
        <v>40</v>
      </c>
      <c r="D50" s="250">
        <v>75.88</v>
      </c>
      <c r="E50" s="255">
        <v>95.61</v>
      </c>
    </row>
    <row r="51" spans="2:5">
      <c r="B51" s="144" t="s">
        <v>6</v>
      </c>
      <c r="C51" s="128" t="s">
        <v>110</v>
      </c>
      <c r="D51" s="250">
        <v>69.34</v>
      </c>
      <c r="E51" s="255">
        <v>95.61</v>
      </c>
    </row>
    <row r="52" spans="2:5">
      <c r="B52" s="144" t="s">
        <v>8</v>
      </c>
      <c r="C52" s="128" t="s">
        <v>111</v>
      </c>
      <c r="D52" s="250">
        <v>84.820000000000007</v>
      </c>
      <c r="E52" s="255">
        <v>120.96000000000001</v>
      </c>
    </row>
    <row r="53" spans="2:5" ht="13.5" thickBot="1">
      <c r="B53" s="148" t="s">
        <v>9</v>
      </c>
      <c r="C53" s="149" t="s">
        <v>41</v>
      </c>
      <c r="D53" s="256">
        <v>84.41</v>
      </c>
      <c r="E53" s="257">
        <v>116.64</v>
      </c>
    </row>
    <row r="54" spans="2:5">
      <c r="B54" s="150"/>
      <c r="C54" s="151"/>
      <c r="D54" s="258"/>
      <c r="E54" s="258"/>
    </row>
    <row r="55" spans="2:5" ht="13.5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34.5" thickBot="1">
      <c r="B57" s="436" t="s">
        <v>42</v>
      </c>
      <c r="C57" s="437"/>
      <c r="D57" s="290" t="s">
        <v>118</v>
      </c>
      <c r="E57" s="291" t="s">
        <v>113</v>
      </c>
    </row>
    <row r="58" spans="2:5">
      <c r="B58" s="152" t="s">
        <v>18</v>
      </c>
      <c r="C58" s="153" t="s">
        <v>43</v>
      </c>
      <c r="D58" s="261">
        <f>D64</f>
        <v>21630.97</v>
      </c>
      <c r="E58" s="262">
        <f>D58/E21</f>
        <v>1</v>
      </c>
    </row>
    <row r="59" spans="2:5" ht="25.5">
      <c r="B59" s="349" t="s">
        <v>4</v>
      </c>
      <c r="C59" s="155" t="s">
        <v>44</v>
      </c>
      <c r="D59" s="263">
        <v>0</v>
      </c>
      <c r="E59" s="264">
        <v>0</v>
      </c>
    </row>
    <row r="60" spans="2:5" ht="25.5">
      <c r="B60" s="350" t="s">
        <v>6</v>
      </c>
      <c r="C60" s="157" t="s">
        <v>45</v>
      </c>
      <c r="D60" s="265">
        <v>0</v>
      </c>
      <c r="E60" s="266">
        <v>0</v>
      </c>
    </row>
    <row r="61" spans="2:5">
      <c r="B61" s="350" t="s">
        <v>8</v>
      </c>
      <c r="C61" s="157" t="s">
        <v>46</v>
      </c>
      <c r="D61" s="265">
        <v>0</v>
      </c>
      <c r="E61" s="266">
        <v>0</v>
      </c>
    </row>
    <row r="62" spans="2:5">
      <c r="B62" s="350" t="s">
        <v>9</v>
      </c>
      <c r="C62" s="157" t="s">
        <v>47</v>
      </c>
      <c r="D62" s="265">
        <v>0</v>
      </c>
      <c r="E62" s="266">
        <v>0</v>
      </c>
    </row>
    <row r="63" spans="2:5">
      <c r="B63" s="350" t="s">
        <v>29</v>
      </c>
      <c r="C63" s="157" t="s">
        <v>48</v>
      </c>
      <c r="D63" s="265">
        <v>0</v>
      </c>
      <c r="E63" s="266">
        <v>0</v>
      </c>
    </row>
    <row r="64" spans="2:5">
      <c r="B64" s="349" t="s">
        <v>31</v>
      </c>
      <c r="C64" s="155" t="s">
        <v>49</v>
      </c>
      <c r="D64" s="263">
        <f>E21</f>
        <v>21630.97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v>0</v>
      </c>
      <c r="E73" s="275">
        <v>0</v>
      </c>
    </row>
    <row r="74" spans="2:5">
      <c r="B74" s="352" t="s">
        <v>64</v>
      </c>
      <c r="C74" s="134" t="s">
        <v>66</v>
      </c>
      <c r="D74" s="270">
        <f>D58</f>
        <v>21630.97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f>D74</f>
        <v>21630.97</v>
      </c>
      <c r="E75" s="266">
        <f>E74</f>
        <v>1</v>
      </c>
    </row>
    <row r="76" spans="2:5">
      <c r="B76" s="350" t="s">
        <v>6</v>
      </c>
      <c r="C76" s="157" t="s">
        <v>115</v>
      </c>
      <c r="D76" s="265">
        <v>0</v>
      </c>
      <c r="E76" s="266">
        <v>0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1" type="noConversion"/>
  <pageMargins left="0.51" right="0.75" top="0.56999999999999995" bottom="0.55000000000000004" header="0.5" footer="0.5"/>
  <pageSetup paperSize="9" scale="70" orientation="portrait" r:id="rId1"/>
  <headerFooter alignWithMargins="0">
    <oddHeader>&amp;C&amp;"Calibri"&amp;10&amp;K000000Confidential&amp;1#</oddHeader>
  </headerFooter>
  <customProperties>
    <customPr name="_pios_id" r:id="rId2"/>
  </customProperties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sheetPr codeName="Arkusz165"/>
  <dimension ref="A1:L81"/>
  <sheetViews>
    <sheetView zoomScale="86" zoomScaleNormal="86" workbookViewId="0">
      <selection activeCell="J37" sqref="J37"/>
    </sheetView>
  </sheetViews>
  <sheetFormatPr defaultRowHeight="12.75"/>
  <cols>
    <col min="1" max="1" width="9.140625" style="18"/>
    <col min="2" max="2" width="4.42578125" bestFit="1" customWidth="1"/>
    <col min="3" max="3" width="77.7109375" customWidth="1"/>
    <col min="4" max="4" width="17.42578125" style="96" bestFit="1" customWidth="1"/>
    <col min="5" max="5" width="17.1406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9.140625" style="186" bestFit="1" customWidth="1"/>
    <col min="11" max="11" width="7.425781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</row>
    <row r="4" spans="2:12" ht="15">
      <c r="B4" s="216"/>
      <c r="C4" s="216"/>
      <c r="D4" s="216"/>
      <c r="E4" s="216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171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  <c r="G10" s="187"/>
    </row>
    <row r="11" spans="2:12">
      <c r="B11" s="344" t="s">
        <v>3</v>
      </c>
      <c r="C11" s="331" t="s">
        <v>105</v>
      </c>
      <c r="D11" s="280">
        <v>152051.88</v>
      </c>
      <c r="E11" s="221">
        <f>SUM(E12:E16)</f>
        <v>150385.43</v>
      </c>
    </row>
    <row r="12" spans="2:12">
      <c r="B12" s="345" t="s">
        <v>4</v>
      </c>
      <c r="C12" s="128" t="s">
        <v>5</v>
      </c>
      <c r="D12" s="281">
        <v>152051.88</v>
      </c>
      <c r="E12" s="282">
        <v>150385.43</v>
      </c>
    </row>
    <row r="13" spans="2:12">
      <c r="B13" s="345" t="s">
        <v>6</v>
      </c>
      <c r="C13" s="332" t="s">
        <v>7</v>
      </c>
      <c r="D13" s="281">
        <v>0</v>
      </c>
      <c r="E13" s="333">
        <v>0</v>
      </c>
    </row>
    <row r="14" spans="2:12">
      <c r="B14" s="345" t="s">
        <v>8</v>
      </c>
      <c r="C14" s="332" t="s">
        <v>10</v>
      </c>
      <c r="D14" s="281">
        <v>0</v>
      </c>
      <c r="E14" s="333">
        <v>0</v>
      </c>
      <c r="G14" s="188"/>
    </row>
    <row r="15" spans="2:12">
      <c r="B15" s="345" t="s">
        <v>102</v>
      </c>
      <c r="C15" s="332" t="s">
        <v>11</v>
      </c>
      <c r="D15" s="281">
        <v>0</v>
      </c>
      <c r="E15" s="333">
        <v>0</v>
      </c>
    </row>
    <row r="16" spans="2:12">
      <c r="B16" s="346" t="s">
        <v>103</v>
      </c>
      <c r="C16" s="334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45" t="s">
        <v>4</v>
      </c>
      <c r="C18" s="128" t="s">
        <v>11</v>
      </c>
      <c r="D18" s="283">
        <v>0</v>
      </c>
      <c r="E18" s="333">
        <v>0</v>
      </c>
    </row>
    <row r="19" spans="2:11">
      <c r="B19" s="345" t="s">
        <v>6</v>
      </c>
      <c r="C19" s="332" t="s">
        <v>104</v>
      </c>
      <c r="D19" s="281">
        <v>0</v>
      </c>
      <c r="E19" s="333">
        <v>0</v>
      </c>
    </row>
    <row r="20" spans="2:11" ht="13.5" thickBot="1">
      <c r="B20" s="347" t="s">
        <v>8</v>
      </c>
      <c r="C20" s="336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152051.88</v>
      </c>
      <c r="E21" s="246">
        <f>E11-E17</f>
        <v>150385.43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>
      <c r="B23" s="429" t="s">
        <v>100</v>
      </c>
      <c r="C23" s="419"/>
      <c r="D23" s="419"/>
      <c r="E23" s="419"/>
      <c r="G23" s="187"/>
    </row>
    <row r="24" spans="2:11" ht="14.25" thickBot="1">
      <c r="B24" s="430" t="s">
        <v>101</v>
      </c>
      <c r="C24" s="420"/>
      <c r="D24" s="420"/>
      <c r="E24" s="420"/>
      <c r="H24" s="189"/>
    </row>
    <row r="25" spans="2:11" ht="13.5" thickBot="1">
      <c r="B25" s="168"/>
      <c r="C25" s="178" t="s">
        <v>2</v>
      </c>
      <c r="D25" s="218" t="str">
        <f>'Fundusz Gwarantowany'!$D$25</f>
        <v>30-06-2025</v>
      </c>
      <c r="E25" s="219" t="str">
        <f>'Fundusz Gwarantowany'!$E$25</f>
        <v>30-06-2026</v>
      </c>
      <c r="H25" s="189"/>
    </row>
    <row r="26" spans="2:11">
      <c r="B26" s="179" t="s">
        <v>15</v>
      </c>
      <c r="C26" s="180" t="s">
        <v>16</v>
      </c>
      <c r="D26" s="366">
        <v>160557.71</v>
      </c>
      <c r="E26" s="235">
        <v>156266.29</v>
      </c>
      <c r="G26" s="194"/>
      <c r="H26" s="189"/>
    </row>
    <row r="27" spans="2:11">
      <c r="B27" s="131" t="s">
        <v>17</v>
      </c>
      <c r="C27" s="132" t="s">
        <v>107</v>
      </c>
      <c r="D27" s="236">
        <v>-15423.480000000001</v>
      </c>
      <c r="E27" s="237">
        <v>-9157.15</v>
      </c>
      <c r="F27" s="57"/>
      <c r="G27" s="194"/>
      <c r="H27" s="193"/>
      <c r="I27" s="187"/>
      <c r="J27" s="194"/>
    </row>
    <row r="28" spans="2:11">
      <c r="B28" s="131" t="s">
        <v>18</v>
      </c>
      <c r="C28" s="132" t="s">
        <v>19</v>
      </c>
      <c r="D28" s="236">
        <v>4068.98</v>
      </c>
      <c r="E28" s="238">
        <v>3875.36</v>
      </c>
      <c r="F28" s="57"/>
      <c r="G28" s="187"/>
      <c r="H28" s="193"/>
      <c r="I28" s="187"/>
      <c r="J28" s="194"/>
    </row>
    <row r="29" spans="2:11">
      <c r="B29" s="140" t="s">
        <v>4</v>
      </c>
      <c r="C29" s="128" t="s">
        <v>20</v>
      </c>
      <c r="D29" s="239">
        <v>4068.98</v>
      </c>
      <c r="E29" s="240">
        <v>3875.33</v>
      </c>
      <c r="F29" s="57"/>
      <c r="G29" s="187"/>
      <c r="H29" s="193"/>
      <c r="I29" s="187"/>
      <c r="J29" s="194"/>
    </row>
    <row r="30" spans="2:11">
      <c r="B30" s="140" t="s">
        <v>6</v>
      </c>
      <c r="C30" s="128" t="s">
        <v>21</v>
      </c>
      <c r="D30" s="239">
        <v>0</v>
      </c>
      <c r="E30" s="240">
        <v>0</v>
      </c>
      <c r="F30" s="57"/>
      <c r="G30" s="187"/>
      <c r="H30" s="193"/>
      <c r="I30" s="187"/>
      <c r="J30" s="194"/>
    </row>
    <row r="31" spans="2:11">
      <c r="B31" s="140" t="s">
        <v>8</v>
      </c>
      <c r="C31" s="128" t="s">
        <v>22</v>
      </c>
      <c r="D31" s="239">
        <v>0</v>
      </c>
      <c r="E31" s="240">
        <v>0.03</v>
      </c>
      <c r="F31" s="57"/>
      <c r="G31" s="187"/>
      <c r="H31" s="193"/>
      <c r="I31" s="187"/>
      <c r="J31" s="194"/>
    </row>
    <row r="32" spans="2:11">
      <c r="B32" s="133" t="s">
        <v>23</v>
      </c>
      <c r="C32" s="134" t="s">
        <v>24</v>
      </c>
      <c r="D32" s="236">
        <v>19492.46</v>
      </c>
      <c r="E32" s="238">
        <v>13032.51</v>
      </c>
      <c r="F32" s="57"/>
      <c r="G32" s="194"/>
      <c r="H32" s="193"/>
      <c r="I32" s="187"/>
      <c r="J32" s="194"/>
    </row>
    <row r="33" spans="2:10">
      <c r="B33" s="140" t="s">
        <v>4</v>
      </c>
      <c r="C33" s="128" t="s">
        <v>25</v>
      </c>
      <c r="D33" s="239">
        <v>18140.89</v>
      </c>
      <c r="E33" s="240">
        <v>11319.18</v>
      </c>
      <c r="F33" s="57"/>
      <c r="G33" s="187"/>
      <c r="H33" s="193"/>
      <c r="I33" s="187"/>
      <c r="J33" s="194"/>
    </row>
    <row r="34" spans="2:10">
      <c r="B34" s="140" t="s">
        <v>6</v>
      </c>
      <c r="C34" s="128" t="s">
        <v>26</v>
      </c>
      <c r="D34" s="239">
        <v>0</v>
      </c>
      <c r="E34" s="240">
        <v>0</v>
      </c>
      <c r="F34" s="57"/>
      <c r="G34" s="187"/>
      <c r="H34" s="193"/>
      <c r="I34" s="187"/>
      <c r="J34" s="194"/>
    </row>
    <row r="35" spans="2:10">
      <c r="B35" s="140" t="s">
        <v>8</v>
      </c>
      <c r="C35" s="128" t="s">
        <v>27</v>
      </c>
      <c r="D35" s="239">
        <v>389.54</v>
      </c>
      <c r="E35" s="240">
        <v>445.39</v>
      </c>
      <c r="F35" s="57"/>
      <c r="G35" s="187"/>
      <c r="H35" s="193"/>
      <c r="I35" s="187"/>
      <c r="J35" s="194"/>
    </row>
    <row r="36" spans="2:10">
      <c r="B36" s="140" t="s">
        <v>9</v>
      </c>
      <c r="C36" s="128" t="s">
        <v>28</v>
      </c>
      <c r="D36" s="239">
        <v>0</v>
      </c>
      <c r="E36" s="240">
        <v>0</v>
      </c>
      <c r="F36" s="57"/>
      <c r="G36" s="187"/>
      <c r="H36" s="193"/>
      <c r="I36" s="187"/>
      <c r="J36" s="194"/>
    </row>
    <row r="37" spans="2:10" ht="25.5">
      <c r="B37" s="140" t="s">
        <v>29</v>
      </c>
      <c r="C37" s="128" t="s">
        <v>30</v>
      </c>
      <c r="D37" s="239">
        <v>961.91</v>
      </c>
      <c r="E37" s="240">
        <v>1267.94</v>
      </c>
      <c r="F37" s="57"/>
      <c r="G37" s="187"/>
      <c r="H37" s="193"/>
      <c r="I37" s="187"/>
      <c r="J37" s="194"/>
    </row>
    <row r="38" spans="2:10">
      <c r="B38" s="140" t="s">
        <v>31</v>
      </c>
      <c r="C38" s="128" t="s">
        <v>32</v>
      </c>
      <c r="D38" s="239">
        <v>0</v>
      </c>
      <c r="E38" s="240">
        <v>0</v>
      </c>
      <c r="F38" s="57"/>
      <c r="G38" s="187"/>
      <c r="H38" s="193"/>
      <c r="I38" s="187"/>
      <c r="J38" s="194"/>
    </row>
    <row r="39" spans="2:10">
      <c r="B39" s="141" t="s">
        <v>33</v>
      </c>
      <c r="C39" s="142" t="s">
        <v>34</v>
      </c>
      <c r="D39" s="241">
        <v>0.12</v>
      </c>
      <c r="E39" s="242">
        <v>0</v>
      </c>
      <c r="F39" s="57"/>
      <c r="G39" s="187"/>
      <c r="H39" s="193"/>
      <c r="I39" s="187"/>
      <c r="J39" s="194"/>
    </row>
    <row r="40" spans="2:10" ht="13.5" thickBot="1">
      <c r="B40" s="181" t="s">
        <v>35</v>
      </c>
      <c r="C40" s="182" t="s">
        <v>36</v>
      </c>
      <c r="D40" s="243">
        <v>6917.65</v>
      </c>
      <c r="E40" s="244">
        <v>3276.29</v>
      </c>
      <c r="G40"/>
      <c r="H40" s="189"/>
    </row>
    <row r="41" spans="2:10" ht="13.5" thickBot="1">
      <c r="B41" s="183" t="s">
        <v>37</v>
      </c>
      <c r="C41" s="184" t="s">
        <v>38</v>
      </c>
      <c r="D41" s="367">
        <v>152051.87999999998</v>
      </c>
      <c r="E41" s="246">
        <f>SUM(E26,E27,E40)</f>
        <v>150385.43000000002</v>
      </c>
      <c r="F41" s="59"/>
      <c r="G41"/>
      <c r="H41" s="189"/>
    </row>
    <row r="42" spans="2:10">
      <c r="B42" s="185"/>
      <c r="C42" s="185"/>
      <c r="D42" s="247"/>
      <c r="E42" s="247"/>
      <c r="F42" s="59"/>
      <c r="G42"/>
      <c r="H42" s="189"/>
    </row>
    <row r="43" spans="2:10" ht="13.5">
      <c r="B43" s="429" t="s">
        <v>60</v>
      </c>
      <c r="C43" s="421"/>
      <c r="D43" s="421"/>
      <c r="E43" s="421"/>
      <c r="G43"/>
    </row>
    <row r="44" spans="2:10" ht="14.25" thickBot="1">
      <c r="B44" s="430" t="s">
        <v>117</v>
      </c>
      <c r="C44" s="422"/>
      <c r="D44" s="422"/>
      <c r="E44" s="422"/>
      <c r="G44" s="187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66" t="s">
        <v>18</v>
      </c>
      <c r="C46" s="167" t="s">
        <v>108</v>
      </c>
      <c r="D46" s="248"/>
      <c r="E46" s="249"/>
      <c r="G46" s="195"/>
    </row>
    <row r="47" spans="2:10">
      <c r="B47" s="144" t="s">
        <v>4</v>
      </c>
      <c r="C47" s="128" t="s">
        <v>40</v>
      </c>
      <c r="D47" s="250">
        <v>443.2235</v>
      </c>
      <c r="E47" s="251">
        <v>395.13069999999999</v>
      </c>
      <c r="G47" s="187"/>
      <c r="H47" s="195"/>
    </row>
    <row r="48" spans="2:10">
      <c r="B48" s="145" t="s">
        <v>6</v>
      </c>
      <c r="C48" s="142" t="s">
        <v>41</v>
      </c>
      <c r="D48" s="250">
        <v>401.12880000000001</v>
      </c>
      <c r="E48" s="252">
        <v>372.55470000000003</v>
      </c>
      <c r="G48" s="195"/>
    </row>
    <row r="49" spans="2:5">
      <c r="B49" s="146" t="s">
        <v>23</v>
      </c>
      <c r="C49" s="147" t="s">
        <v>109</v>
      </c>
      <c r="D49" s="253"/>
      <c r="E49" s="254"/>
    </row>
    <row r="50" spans="2:5">
      <c r="B50" s="144" t="s">
        <v>4</v>
      </c>
      <c r="C50" s="128" t="s">
        <v>40</v>
      </c>
      <c r="D50" s="250">
        <v>362.25</v>
      </c>
      <c r="E50" s="255">
        <v>395.48</v>
      </c>
    </row>
    <row r="51" spans="2:5">
      <c r="B51" s="144" t="s">
        <v>6</v>
      </c>
      <c r="C51" s="128" t="s">
        <v>110</v>
      </c>
      <c r="D51" s="250">
        <v>359.61</v>
      </c>
      <c r="E51" s="255">
        <v>384.63</v>
      </c>
    </row>
    <row r="52" spans="2:5">
      <c r="B52" s="144" t="s">
        <v>8</v>
      </c>
      <c r="C52" s="128" t="s">
        <v>111</v>
      </c>
      <c r="D52" s="250">
        <v>379.76</v>
      </c>
      <c r="E52" s="255">
        <v>405.22</v>
      </c>
    </row>
    <row r="53" spans="2:5" ht="13.5" thickBot="1">
      <c r="B53" s="148" t="s">
        <v>9</v>
      </c>
      <c r="C53" s="149" t="s">
        <v>41</v>
      </c>
      <c r="D53" s="256">
        <v>379.06</v>
      </c>
      <c r="E53" s="257">
        <v>403.66</v>
      </c>
    </row>
    <row r="54" spans="2:5">
      <c r="B54" s="150"/>
      <c r="C54" s="151"/>
      <c r="D54" s="258"/>
      <c r="E54" s="258"/>
    </row>
    <row r="55" spans="2:5" ht="13.5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23.25" thickBot="1">
      <c r="B57" s="436" t="s">
        <v>42</v>
      </c>
      <c r="C57" s="437"/>
      <c r="D57" s="290" t="s">
        <v>118</v>
      </c>
      <c r="E57" s="291" t="s">
        <v>113</v>
      </c>
    </row>
    <row r="58" spans="2:5">
      <c r="B58" s="152" t="s">
        <v>18</v>
      </c>
      <c r="C58" s="153" t="s">
        <v>43</v>
      </c>
      <c r="D58" s="261">
        <f>D64</f>
        <v>150385.43</v>
      </c>
      <c r="E58" s="262">
        <f>D58/E21</f>
        <v>1</v>
      </c>
    </row>
    <row r="59" spans="2:5" ht="25.5">
      <c r="B59" s="349" t="s">
        <v>4</v>
      </c>
      <c r="C59" s="155" t="s">
        <v>44</v>
      </c>
      <c r="D59" s="263">
        <v>0</v>
      </c>
      <c r="E59" s="264">
        <v>0</v>
      </c>
    </row>
    <row r="60" spans="2:5" ht="25.5">
      <c r="B60" s="350" t="s">
        <v>6</v>
      </c>
      <c r="C60" s="157" t="s">
        <v>45</v>
      </c>
      <c r="D60" s="265">
        <v>0</v>
      </c>
      <c r="E60" s="266">
        <v>0</v>
      </c>
    </row>
    <row r="61" spans="2:5">
      <c r="B61" s="350" t="s">
        <v>8</v>
      </c>
      <c r="C61" s="157" t="s">
        <v>46</v>
      </c>
      <c r="D61" s="265">
        <v>0</v>
      </c>
      <c r="E61" s="266">
        <v>0</v>
      </c>
    </row>
    <row r="62" spans="2:5">
      <c r="B62" s="350" t="s">
        <v>9</v>
      </c>
      <c r="C62" s="157" t="s">
        <v>47</v>
      </c>
      <c r="D62" s="265">
        <v>0</v>
      </c>
      <c r="E62" s="266">
        <v>0</v>
      </c>
    </row>
    <row r="63" spans="2:5">
      <c r="B63" s="350" t="s">
        <v>29</v>
      </c>
      <c r="C63" s="157" t="s">
        <v>48</v>
      </c>
      <c r="D63" s="265">
        <v>0</v>
      </c>
      <c r="E63" s="266">
        <v>0</v>
      </c>
    </row>
    <row r="64" spans="2:5">
      <c r="B64" s="349" t="s">
        <v>31</v>
      </c>
      <c r="C64" s="155" t="s">
        <v>49</v>
      </c>
      <c r="D64" s="263">
        <f>E12</f>
        <v>150385.43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f>E17</f>
        <v>0</v>
      </c>
      <c r="E73" s="275">
        <f>D73/E21</f>
        <v>0</v>
      </c>
    </row>
    <row r="74" spans="2:5">
      <c r="B74" s="352" t="s">
        <v>64</v>
      </c>
      <c r="C74" s="134" t="s">
        <v>66</v>
      </c>
      <c r="D74" s="270">
        <f>D58-D73</f>
        <v>150385.43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f>D74</f>
        <v>150385.43</v>
      </c>
      <c r="E75" s="266">
        <f>E74</f>
        <v>1</v>
      </c>
    </row>
    <row r="76" spans="2:5">
      <c r="B76" s="350" t="s">
        <v>6</v>
      </c>
      <c r="C76" s="157" t="s">
        <v>115</v>
      </c>
      <c r="D76" s="265">
        <v>0</v>
      </c>
      <c r="E76" s="266">
        <v>0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&amp;C&amp;"Calibri"&amp;10&amp;K000000Confidential&amp;1#</oddHeader>
  </headerFooter>
  <customProperties>
    <customPr name="_pios_id" r:id="rId2"/>
  </customProperties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sheetPr codeName="Arkusz166"/>
  <dimension ref="A1:L81"/>
  <sheetViews>
    <sheetView zoomScale="86" zoomScaleNormal="86" workbookViewId="0">
      <selection activeCell="E26" sqref="E26"/>
    </sheetView>
  </sheetViews>
  <sheetFormatPr defaultRowHeight="12.75"/>
  <cols>
    <col min="1" max="1" width="9.140625" style="18"/>
    <col min="2" max="2" width="4.140625" bestFit="1" customWidth="1"/>
    <col min="3" max="3" width="77.7109375" customWidth="1"/>
    <col min="4" max="4" width="17" style="96" bestFit="1" customWidth="1"/>
    <col min="5" max="5" width="16.425781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8.5703125" style="186" bestFit="1" customWidth="1"/>
    <col min="11" max="11" width="7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</row>
    <row r="4" spans="2:12" ht="15">
      <c r="B4" s="216"/>
      <c r="C4" s="216"/>
      <c r="D4" s="216"/>
      <c r="E4" s="216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186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  <c r="G10" s="187"/>
    </row>
    <row r="11" spans="2:12">
      <c r="B11" s="344" t="s">
        <v>3</v>
      </c>
      <c r="C11" s="331" t="s">
        <v>105</v>
      </c>
      <c r="D11" s="280">
        <v>189052.82</v>
      </c>
      <c r="E11" s="221">
        <f>SUM(E12:E16)</f>
        <v>202062.65</v>
      </c>
    </row>
    <row r="12" spans="2:12">
      <c r="B12" s="345" t="s">
        <v>4</v>
      </c>
      <c r="C12" s="128" t="s">
        <v>5</v>
      </c>
      <c r="D12" s="281">
        <v>189052.82</v>
      </c>
      <c r="E12" s="282">
        <v>202062.65</v>
      </c>
    </row>
    <row r="13" spans="2:12">
      <c r="B13" s="345" t="s">
        <v>6</v>
      </c>
      <c r="C13" s="332" t="s">
        <v>7</v>
      </c>
      <c r="D13" s="281">
        <v>0</v>
      </c>
      <c r="E13" s="333">
        <v>0</v>
      </c>
    </row>
    <row r="14" spans="2:12">
      <c r="B14" s="345" t="s">
        <v>8</v>
      </c>
      <c r="C14" s="332" t="s">
        <v>10</v>
      </c>
      <c r="D14" s="281">
        <v>0</v>
      </c>
      <c r="E14" s="333">
        <v>0</v>
      </c>
      <c r="G14" s="188"/>
    </row>
    <row r="15" spans="2:12">
      <c r="B15" s="345" t="s">
        <v>102</v>
      </c>
      <c r="C15" s="332" t="s">
        <v>11</v>
      </c>
      <c r="D15" s="281">
        <v>0</v>
      </c>
      <c r="E15" s="333">
        <v>0</v>
      </c>
    </row>
    <row r="16" spans="2:12">
      <c r="B16" s="346" t="s">
        <v>103</v>
      </c>
      <c r="C16" s="334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45" t="s">
        <v>4</v>
      </c>
      <c r="C18" s="128" t="s">
        <v>11</v>
      </c>
      <c r="D18" s="283">
        <v>0</v>
      </c>
      <c r="E18" s="333">
        <v>0</v>
      </c>
    </row>
    <row r="19" spans="2:11">
      <c r="B19" s="345" t="s">
        <v>6</v>
      </c>
      <c r="C19" s="332" t="s">
        <v>104</v>
      </c>
      <c r="D19" s="281">
        <v>0</v>
      </c>
      <c r="E19" s="333">
        <v>0</v>
      </c>
    </row>
    <row r="20" spans="2:11" ht="13.5" thickBot="1">
      <c r="B20" s="347" t="s">
        <v>8</v>
      </c>
      <c r="C20" s="336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189052.82</v>
      </c>
      <c r="E21" s="246">
        <f>E11-E17</f>
        <v>202062.65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>
      <c r="B23" s="429" t="s">
        <v>100</v>
      </c>
      <c r="C23" s="419"/>
      <c r="D23" s="419"/>
      <c r="E23" s="419"/>
      <c r="G23" s="187"/>
    </row>
    <row r="24" spans="2:11" ht="14.25" thickBot="1">
      <c r="B24" s="430" t="s">
        <v>101</v>
      </c>
      <c r="C24" s="420"/>
      <c r="D24" s="420"/>
      <c r="E24" s="420"/>
    </row>
    <row r="25" spans="2:11" ht="13.5" thickBot="1">
      <c r="B25" s="168"/>
      <c r="C25" s="178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179" t="s">
        <v>15</v>
      </c>
      <c r="C26" s="180" t="s">
        <v>16</v>
      </c>
      <c r="D26" s="366">
        <v>180488.31</v>
      </c>
      <c r="E26" s="235">
        <v>200536.93</v>
      </c>
      <c r="G26" s="194"/>
    </row>
    <row r="27" spans="2:11">
      <c r="B27" s="131" t="s">
        <v>17</v>
      </c>
      <c r="C27" s="132" t="s">
        <v>107</v>
      </c>
      <c r="D27" s="236">
        <v>1925.1699999999998</v>
      </c>
      <c r="E27" s="237">
        <v>-3367.25</v>
      </c>
      <c r="F27" s="57"/>
      <c r="G27" s="194"/>
      <c r="H27" s="193"/>
      <c r="I27" s="187"/>
      <c r="J27" s="194"/>
    </row>
    <row r="28" spans="2:11">
      <c r="B28" s="131" t="s">
        <v>18</v>
      </c>
      <c r="C28" s="132" t="s">
        <v>19</v>
      </c>
      <c r="D28" s="236">
        <v>3541.4700000000003</v>
      </c>
      <c r="E28" s="238">
        <v>3589.49</v>
      </c>
      <c r="F28" s="57"/>
      <c r="G28" s="187"/>
      <c r="H28" s="193"/>
      <c r="I28" s="187"/>
      <c r="J28" s="194"/>
    </row>
    <row r="29" spans="2:11">
      <c r="B29" s="140" t="s">
        <v>4</v>
      </c>
      <c r="C29" s="128" t="s">
        <v>20</v>
      </c>
      <c r="D29" s="239">
        <v>3541.42</v>
      </c>
      <c r="E29" s="240">
        <v>3589.47</v>
      </c>
      <c r="F29" s="57"/>
      <c r="G29" s="187"/>
      <c r="H29" s="193"/>
      <c r="I29" s="187"/>
      <c r="J29" s="194"/>
    </row>
    <row r="30" spans="2:11">
      <c r="B30" s="140" t="s">
        <v>6</v>
      </c>
      <c r="C30" s="128" t="s">
        <v>21</v>
      </c>
      <c r="D30" s="239">
        <v>0</v>
      </c>
      <c r="E30" s="240">
        <v>0</v>
      </c>
      <c r="F30" s="57"/>
      <c r="G30" s="187"/>
      <c r="H30" s="193"/>
      <c r="I30" s="187"/>
      <c r="J30" s="194"/>
    </row>
    <row r="31" spans="2:11">
      <c r="B31" s="140" t="s">
        <v>8</v>
      </c>
      <c r="C31" s="128" t="s">
        <v>22</v>
      </c>
      <c r="D31" s="239">
        <v>0.05</v>
      </c>
      <c r="E31" s="240">
        <v>0.02</v>
      </c>
      <c r="F31" s="57"/>
      <c r="G31" s="187"/>
      <c r="H31" s="193"/>
      <c r="I31" s="187"/>
      <c r="J31" s="194"/>
    </row>
    <row r="32" spans="2:11">
      <c r="B32" s="133" t="s">
        <v>23</v>
      </c>
      <c r="C32" s="134" t="s">
        <v>24</v>
      </c>
      <c r="D32" s="236">
        <v>1616.3</v>
      </c>
      <c r="E32" s="238">
        <v>6956.74</v>
      </c>
      <c r="F32" s="57"/>
      <c r="G32" s="194"/>
      <c r="H32" s="193"/>
      <c r="I32" s="187"/>
      <c r="J32" s="194"/>
    </row>
    <row r="33" spans="2:10">
      <c r="B33" s="140" t="s">
        <v>4</v>
      </c>
      <c r="C33" s="128" t="s">
        <v>25</v>
      </c>
      <c r="D33" s="239">
        <v>0</v>
      </c>
      <c r="E33" s="240">
        <v>5174.53</v>
      </c>
      <c r="F33" s="57"/>
      <c r="G33" s="187"/>
      <c r="H33" s="193"/>
      <c r="I33" s="187"/>
      <c r="J33" s="194"/>
    </row>
    <row r="34" spans="2:10">
      <c r="B34" s="140" t="s">
        <v>6</v>
      </c>
      <c r="C34" s="128" t="s">
        <v>26</v>
      </c>
      <c r="D34" s="239">
        <v>0</v>
      </c>
      <c r="E34" s="240">
        <v>0</v>
      </c>
      <c r="F34" s="57"/>
      <c r="G34" s="187"/>
      <c r="H34" s="193"/>
      <c r="I34" s="187"/>
      <c r="J34" s="194"/>
    </row>
    <row r="35" spans="2:10">
      <c r="B35" s="140" t="s">
        <v>8</v>
      </c>
      <c r="C35" s="128" t="s">
        <v>27</v>
      </c>
      <c r="D35" s="239">
        <v>132.84</v>
      </c>
      <c r="E35" s="240">
        <v>141.66</v>
      </c>
      <c r="F35" s="57"/>
      <c r="G35" s="187"/>
      <c r="H35" s="193"/>
      <c r="I35" s="187"/>
      <c r="J35" s="194"/>
    </row>
    <row r="36" spans="2:10">
      <c r="B36" s="140" t="s">
        <v>9</v>
      </c>
      <c r="C36" s="128" t="s">
        <v>28</v>
      </c>
      <c r="D36" s="239">
        <v>0</v>
      </c>
      <c r="E36" s="240">
        <v>0</v>
      </c>
      <c r="F36" s="57"/>
      <c r="G36" s="187"/>
      <c r="H36" s="193"/>
      <c r="I36" s="187"/>
      <c r="J36" s="194"/>
    </row>
    <row r="37" spans="2:10" ht="25.5">
      <c r="B37" s="140" t="s">
        <v>29</v>
      </c>
      <c r="C37" s="128" t="s">
        <v>30</v>
      </c>
      <c r="D37" s="239">
        <v>1483.46</v>
      </c>
      <c r="E37" s="240">
        <v>1640.55</v>
      </c>
      <c r="F37" s="57"/>
      <c r="G37" s="187"/>
      <c r="H37" s="193"/>
      <c r="I37" s="187"/>
      <c r="J37" s="194"/>
    </row>
    <row r="38" spans="2:10">
      <c r="B38" s="140" t="s">
        <v>31</v>
      </c>
      <c r="C38" s="128" t="s">
        <v>32</v>
      </c>
      <c r="D38" s="239">
        <v>0</v>
      </c>
      <c r="E38" s="240">
        <v>0</v>
      </c>
      <c r="F38" s="57"/>
      <c r="G38" s="187"/>
      <c r="H38" s="193"/>
      <c r="I38" s="187"/>
      <c r="J38" s="194"/>
    </row>
    <row r="39" spans="2:10">
      <c r="B39" s="141" t="s">
        <v>33</v>
      </c>
      <c r="C39" s="142" t="s">
        <v>34</v>
      </c>
      <c r="D39" s="241">
        <v>0</v>
      </c>
      <c r="E39" s="242">
        <v>0</v>
      </c>
      <c r="F39" s="57"/>
      <c r="G39" s="187"/>
      <c r="H39" s="193"/>
      <c r="I39" s="187"/>
      <c r="J39" s="194"/>
    </row>
    <row r="40" spans="2:10" ht="13.5" thickBot="1">
      <c r="B40" s="181" t="s">
        <v>35</v>
      </c>
      <c r="C40" s="182" t="s">
        <v>36</v>
      </c>
      <c r="D40" s="243">
        <v>6639.34</v>
      </c>
      <c r="E40" s="244">
        <v>4892.97</v>
      </c>
      <c r="G40" s="194"/>
      <c r="H40" s="189"/>
    </row>
    <row r="41" spans="2:10" ht="13.5" thickBot="1">
      <c r="B41" s="183" t="s">
        <v>37</v>
      </c>
      <c r="C41" s="184" t="s">
        <v>38</v>
      </c>
      <c r="D41" s="367">
        <v>189052.82</v>
      </c>
      <c r="E41" s="246">
        <f>SUM(E26,E27,E40)</f>
        <v>202062.65</v>
      </c>
      <c r="F41" s="59"/>
      <c r="G41" s="194"/>
      <c r="H41" s="189"/>
    </row>
    <row r="42" spans="2:10">
      <c r="B42" s="185"/>
      <c r="C42" s="185"/>
      <c r="D42" s="247"/>
      <c r="E42" s="247"/>
      <c r="F42" s="59"/>
      <c r="G42" s="188"/>
    </row>
    <row r="43" spans="2:10" ht="13.5">
      <c r="B43" s="429" t="s">
        <v>60</v>
      </c>
      <c r="C43" s="421"/>
      <c r="D43" s="421"/>
      <c r="E43" s="421"/>
      <c r="G43"/>
    </row>
    <row r="44" spans="2:10" ht="14.25" thickBot="1">
      <c r="B44" s="430" t="s">
        <v>117</v>
      </c>
      <c r="C44" s="422"/>
      <c r="D44" s="422"/>
      <c r="E44" s="422"/>
      <c r="G44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144" t="s">
        <v>4</v>
      </c>
      <c r="C47" s="128" t="s">
        <v>40</v>
      </c>
      <c r="D47" s="250">
        <v>684.39369999999997</v>
      </c>
      <c r="E47" s="251">
        <v>708.41079999999999</v>
      </c>
      <c r="G47" s="187"/>
      <c r="H47" s="196"/>
    </row>
    <row r="48" spans="2:10">
      <c r="B48" s="145" t="s">
        <v>6</v>
      </c>
      <c r="C48" s="142" t="s">
        <v>41</v>
      </c>
      <c r="D48" s="250">
        <v>691.56389999999999</v>
      </c>
      <c r="E48" s="252">
        <v>696.81579999999997</v>
      </c>
      <c r="G48" s="195"/>
      <c r="H48" s="196"/>
    </row>
    <row r="49" spans="2:5">
      <c r="B49" s="146" t="s">
        <v>23</v>
      </c>
      <c r="C49" s="147" t="s">
        <v>109</v>
      </c>
      <c r="D49" s="253"/>
      <c r="E49" s="254"/>
    </row>
    <row r="50" spans="2:5">
      <c r="B50" s="144" t="s">
        <v>4</v>
      </c>
      <c r="C50" s="128" t="s">
        <v>40</v>
      </c>
      <c r="D50" s="250">
        <v>263.72000000000003</v>
      </c>
      <c r="E50" s="255">
        <v>283.08</v>
      </c>
    </row>
    <row r="51" spans="2:5">
      <c r="B51" s="144" t="s">
        <v>6</v>
      </c>
      <c r="C51" s="128" t="s">
        <v>110</v>
      </c>
      <c r="D51" s="250">
        <v>263.72000000000003</v>
      </c>
      <c r="E51" s="255">
        <v>282.33</v>
      </c>
    </row>
    <row r="52" spans="2:5">
      <c r="B52" s="144" t="s">
        <v>8</v>
      </c>
      <c r="C52" s="128" t="s">
        <v>111</v>
      </c>
      <c r="D52" s="250">
        <v>273.63</v>
      </c>
      <c r="E52" s="255">
        <v>289.98</v>
      </c>
    </row>
    <row r="53" spans="2:5" ht="13.5" thickBot="1">
      <c r="B53" s="148" t="s">
        <v>9</v>
      </c>
      <c r="C53" s="149" t="s">
        <v>41</v>
      </c>
      <c r="D53" s="256">
        <v>273.37</v>
      </c>
      <c r="E53" s="257">
        <v>289.98</v>
      </c>
    </row>
    <row r="54" spans="2:5">
      <c r="B54" s="170"/>
      <c r="C54" s="171"/>
      <c r="D54" s="258"/>
      <c r="E54" s="258"/>
    </row>
    <row r="55" spans="2:5" ht="13.5">
      <c r="B55" s="429" t="s">
        <v>62</v>
      </c>
      <c r="C55" s="409"/>
      <c r="D55" s="409"/>
      <c r="E55" s="409"/>
    </row>
    <row r="56" spans="2:5" ht="14.25" thickBot="1">
      <c r="B56" s="430" t="s">
        <v>112</v>
      </c>
      <c r="C56" s="411"/>
      <c r="D56" s="411"/>
      <c r="E56" s="411"/>
    </row>
    <row r="57" spans="2:5" ht="34.5" thickBot="1">
      <c r="B57" s="436" t="s">
        <v>42</v>
      </c>
      <c r="C57" s="437"/>
      <c r="D57" s="290" t="s">
        <v>118</v>
      </c>
      <c r="E57" s="291" t="s">
        <v>113</v>
      </c>
    </row>
    <row r="58" spans="2:5">
      <c r="B58" s="152" t="s">
        <v>18</v>
      </c>
      <c r="C58" s="153" t="s">
        <v>43</v>
      </c>
      <c r="D58" s="261">
        <f>D64</f>
        <v>202062.65</v>
      </c>
      <c r="E58" s="262">
        <f>D58/E21</f>
        <v>1</v>
      </c>
    </row>
    <row r="59" spans="2:5" ht="25.5">
      <c r="B59" s="349" t="s">
        <v>4</v>
      </c>
      <c r="C59" s="155" t="s">
        <v>44</v>
      </c>
      <c r="D59" s="263">
        <v>0</v>
      </c>
      <c r="E59" s="264">
        <v>0</v>
      </c>
    </row>
    <row r="60" spans="2:5" ht="25.5">
      <c r="B60" s="350" t="s">
        <v>6</v>
      </c>
      <c r="C60" s="157" t="s">
        <v>45</v>
      </c>
      <c r="D60" s="265">
        <v>0</v>
      </c>
      <c r="E60" s="266">
        <v>0</v>
      </c>
    </row>
    <row r="61" spans="2:5">
      <c r="B61" s="350" t="s">
        <v>8</v>
      </c>
      <c r="C61" s="157" t="s">
        <v>46</v>
      </c>
      <c r="D61" s="265">
        <v>0</v>
      </c>
      <c r="E61" s="266">
        <v>0</v>
      </c>
    </row>
    <row r="62" spans="2:5">
      <c r="B62" s="350" t="s">
        <v>9</v>
      </c>
      <c r="C62" s="157" t="s">
        <v>47</v>
      </c>
      <c r="D62" s="265">
        <v>0</v>
      </c>
      <c r="E62" s="266">
        <v>0</v>
      </c>
    </row>
    <row r="63" spans="2:5">
      <c r="B63" s="350" t="s">
        <v>29</v>
      </c>
      <c r="C63" s="157" t="s">
        <v>48</v>
      </c>
      <c r="D63" s="265">
        <v>0</v>
      </c>
      <c r="E63" s="266">
        <v>0</v>
      </c>
    </row>
    <row r="64" spans="2:5">
      <c r="B64" s="349" t="s">
        <v>31</v>
      </c>
      <c r="C64" s="155" t="s">
        <v>49</v>
      </c>
      <c r="D64" s="263">
        <f>E12</f>
        <v>202062.65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f>E17</f>
        <v>0</v>
      </c>
      <c r="E73" s="264">
        <f>D73/E21</f>
        <v>0</v>
      </c>
    </row>
    <row r="74" spans="2:5">
      <c r="B74" s="352" t="s">
        <v>64</v>
      </c>
      <c r="C74" s="134" t="s">
        <v>66</v>
      </c>
      <c r="D74" s="270">
        <f>D58-D73</f>
        <v>202062.65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f>D74</f>
        <v>202062.65</v>
      </c>
      <c r="E75" s="266">
        <f>E74</f>
        <v>1</v>
      </c>
    </row>
    <row r="76" spans="2:5">
      <c r="B76" s="350" t="s">
        <v>6</v>
      </c>
      <c r="C76" s="157" t="s">
        <v>115</v>
      </c>
      <c r="D76" s="265">
        <v>0</v>
      </c>
      <c r="E76" s="266">
        <v>0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1" type="noConversion"/>
  <pageMargins left="0.55000000000000004" right="0.75" top="0.61" bottom="0.6" header="0.5" footer="0.5"/>
  <pageSetup paperSize="9" scale="70" orientation="portrait" r:id="rId1"/>
  <headerFooter alignWithMargins="0">
    <oddHeader>&amp;C&amp;"Calibri"&amp;10&amp;K000000Confidential&amp;1#</oddHeader>
  </headerFooter>
  <customProperties>
    <customPr name="_pios_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H81"/>
  <sheetViews>
    <sheetView zoomScale="75" zoomScaleNormal="75" workbookViewId="0">
      <selection activeCell="I26" sqref="I26"/>
    </sheetView>
  </sheetViews>
  <sheetFormatPr defaultRowHeight="12.75"/>
  <cols>
    <col min="1" max="1" width="9.140625" style="18"/>
    <col min="2" max="2" width="4.140625" style="18" bestFit="1" customWidth="1"/>
    <col min="3" max="3" width="77.7109375" style="18" customWidth="1"/>
    <col min="4" max="4" width="17" style="96" bestFit="1" customWidth="1"/>
    <col min="5" max="5" width="16.42578125" style="96" bestFit="1" customWidth="1"/>
    <col min="6" max="6" width="7.42578125" customWidth="1"/>
    <col min="7" max="7" width="12.42578125" customWidth="1"/>
  </cols>
  <sheetData>
    <row r="1" spans="2:7">
      <c r="B1" s="1"/>
      <c r="C1" s="1"/>
      <c r="D1" s="215"/>
      <c r="E1" s="215"/>
    </row>
    <row r="2" spans="2:7" ht="15.75">
      <c r="B2" s="414" t="s">
        <v>0</v>
      </c>
      <c r="C2" s="414"/>
      <c r="D2" s="414"/>
      <c r="E2" s="414"/>
      <c r="G2" s="57"/>
    </row>
    <row r="3" spans="2:7" ht="15.75">
      <c r="B3" s="414" t="str">
        <f>'Fundusz Gwarantowany'!$B$3</f>
        <v>SPORZĄDZONE NA DZIEŃ 30-06-2026</v>
      </c>
      <c r="C3" s="414"/>
      <c r="D3" s="414"/>
      <c r="E3" s="414"/>
    </row>
    <row r="4" spans="2:7" ht="15">
      <c r="B4" s="61"/>
      <c r="C4" s="61"/>
      <c r="D4" s="216"/>
      <c r="E4" s="216"/>
    </row>
    <row r="5" spans="2:7" ht="14.25">
      <c r="B5" s="415" t="s">
        <v>1</v>
      </c>
      <c r="C5" s="415"/>
      <c r="D5" s="415"/>
      <c r="E5" s="415"/>
    </row>
    <row r="6" spans="2:7" ht="14.25">
      <c r="B6" s="416" t="s">
        <v>87</v>
      </c>
      <c r="C6" s="416"/>
      <c r="D6" s="416"/>
      <c r="E6" s="416"/>
    </row>
    <row r="7" spans="2:7" ht="14.25">
      <c r="B7" s="63"/>
      <c r="C7" s="63"/>
      <c r="D7" s="217"/>
      <c r="E7" s="217"/>
    </row>
    <row r="8" spans="2:7" ht="13.5">
      <c r="B8" s="408" t="s">
        <v>18</v>
      </c>
      <c r="C8" s="409"/>
      <c r="D8" s="409"/>
      <c r="E8" s="409"/>
    </row>
    <row r="9" spans="2:7" ht="16.5" thickBot="1">
      <c r="B9" s="410" t="s">
        <v>99</v>
      </c>
      <c r="C9" s="410"/>
      <c r="D9" s="410"/>
      <c r="E9" s="410"/>
    </row>
    <row r="10" spans="2:7" ht="13.5" thickBot="1">
      <c r="B10" s="62"/>
      <c r="C10" s="58" t="s">
        <v>2</v>
      </c>
      <c r="D10" s="278" t="str">
        <f>'Fundusz Gwarantowany'!$D$10</f>
        <v>30-06-2025</v>
      </c>
      <c r="E10" s="279" t="str">
        <f>'Fundusz Gwarantowany'!$E$10</f>
        <v>30-06-2026</v>
      </c>
    </row>
    <row r="11" spans="2:7">
      <c r="B11" s="64" t="s">
        <v>3</v>
      </c>
      <c r="C11" s="20" t="s">
        <v>105</v>
      </c>
      <c r="D11" s="280">
        <v>84502524.290000007</v>
      </c>
      <c r="E11" s="221">
        <f>SUM(E12:E14,E16)</f>
        <v>89308423.150000006</v>
      </c>
    </row>
    <row r="12" spans="2:7">
      <c r="B12" s="97" t="s">
        <v>4</v>
      </c>
      <c r="C12" s="124" t="s">
        <v>5</v>
      </c>
      <c r="D12" s="281">
        <v>84459048.480000004</v>
      </c>
      <c r="E12" s="282">
        <v>89226129.359999999</v>
      </c>
    </row>
    <row r="13" spans="2:7">
      <c r="B13" s="97" t="s">
        <v>6</v>
      </c>
      <c r="C13" s="124" t="s">
        <v>7</v>
      </c>
      <c r="D13" s="281">
        <v>527.01</v>
      </c>
      <c r="E13" s="282">
        <v>922.84</v>
      </c>
    </row>
    <row r="14" spans="2:7">
      <c r="B14" s="97" t="s">
        <v>8</v>
      </c>
      <c r="C14" s="124" t="s">
        <v>10</v>
      </c>
      <c r="D14" s="281">
        <v>42948.800000000003</v>
      </c>
      <c r="E14" s="282">
        <v>81370.95</v>
      </c>
    </row>
    <row r="15" spans="2:7">
      <c r="B15" s="97" t="s">
        <v>102</v>
      </c>
      <c r="C15" s="124" t="s">
        <v>11</v>
      </c>
      <c r="D15" s="281">
        <v>42948.800000000003</v>
      </c>
      <c r="E15" s="282">
        <v>81370.95</v>
      </c>
    </row>
    <row r="16" spans="2:7">
      <c r="B16" s="100" t="s">
        <v>103</v>
      </c>
      <c r="C16" s="125" t="s">
        <v>12</v>
      </c>
      <c r="D16" s="283">
        <v>0</v>
      </c>
      <c r="E16" s="284">
        <v>0</v>
      </c>
    </row>
    <row r="17" spans="2:8">
      <c r="B17" s="6" t="s">
        <v>13</v>
      </c>
      <c r="C17" s="117" t="s">
        <v>65</v>
      </c>
      <c r="D17" s="285">
        <v>103264.69</v>
      </c>
      <c r="E17" s="286">
        <f>SUM(E18:E20)</f>
        <v>213136.64000000001</v>
      </c>
    </row>
    <row r="18" spans="2:8">
      <c r="B18" s="97" t="s">
        <v>4</v>
      </c>
      <c r="C18" s="124" t="s">
        <v>11</v>
      </c>
      <c r="D18" s="283">
        <v>103264.69</v>
      </c>
      <c r="E18" s="284">
        <v>213136.64000000001</v>
      </c>
      <c r="H18" s="54"/>
    </row>
    <row r="19" spans="2:8">
      <c r="B19" s="97" t="s">
        <v>6</v>
      </c>
      <c r="C19" s="124" t="s">
        <v>104</v>
      </c>
      <c r="D19" s="281">
        <v>0</v>
      </c>
      <c r="E19" s="282">
        <v>0</v>
      </c>
    </row>
    <row r="20" spans="2:8" ht="13.5" thickBot="1">
      <c r="B20" s="102" t="s">
        <v>8</v>
      </c>
      <c r="C20" s="103" t="s">
        <v>14</v>
      </c>
      <c r="D20" s="287">
        <v>0</v>
      </c>
      <c r="E20" s="288">
        <v>0</v>
      </c>
    </row>
    <row r="21" spans="2:8" ht="13.5" thickBot="1">
      <c r="B21" s="427" t="s">
        <v>106</v>
      </c>
      <c r="C21" s="428"/>
      <c r="D21" s="289">
        <v>84399259.600000009</v>
      </c>
      <c r="E21" s="246">
        <f>E11-E17</f>
        <v>89095286.510000005</v>
      </c>
      <c r="F21" s="59"/>
    </row>
    <row r="22" spans="2:8">
      <c r="B22" s="2"/>
      <c r="C22" s="5"/>
      <c r="D22" s="232"/>
      <c r="E22" s="232"/>
    </row>
    <row r="23" spans="2:8" ht="13.5">
      <c r="B23" s="408" t="s">
        <v>100</v>
      </c>
      <c r="C23" s="419"/>
      <c r="D23" s="419"/>
      <c r="E23" s="419"/>
    </row>
    <row r="24" spans="2:8" ht="14.25" thickBot="1">
      <c r="B24" s="410" t="s">
        <v>101</v>
      </c>
      <c r="C24" s="420"/>
      <c r="D24" s="420"/>
      <c r="E24" s="420"/>
    </row>
    <row r="25" spans="2:8" ht="13.5" thickBot="1">
      <c r="B25" s="62"/>
      <c r="C25" s="104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8">
      <c r="B26" s="67" t="s">
        <v>15</v>
      </c>
      <c r="C26" s="68" t="s">
        <v>16</v>
      </c>
      <c r="D26" s="234">
        <v>81437618.650000006</v>
      </c>
      <c r="E26" s="235">
        <v>87871097.560000002</v>
      </c>
    </row>
    <row r="27" spans="2:8">
      <c r="B27" s="6" t="s">
        <v>17</v>
      </c>
      <c r="C27" s="7" t="s">
        <v>107</v>
      </c>
      <c r="D27" s="236">
        <v>-72469.816961250035</v>
      </c>
      <c r="E27" s="237">
        <v>-566890.22</v>
      </c>
      <c r="F27" s="57"/>
    </row>
    <row r="28" spans="2:8">
      <c r="B28" s="6" t="s">
        <v>18</v>
      </c>
      <c r="C28" s="7" t="s">
        <v>19</v>
      </c>
      <c r="D28" s="236">
        <v>5855465.7630387498</v>
      </c>
      <c r="E28" s="238">
        <v>5420918.2300000004</v>
      </c>
      <c r="F28" s="57"/>
    </row>
    <row r="29" spans="2:8">
      <c r="B29" s="105" t="s">
        <v>4</v>
      </c>
      <c r="C29" s="98" t="s">
        <v>20</v>
      </c>
      <c r="D29" s="239">
        <v>5795596.6099999994</v>
      </c>
      <c r="E29" s="240">
        <v>5317434.5</v>
      </c>
      <c r="F29" s="57"/>
    </row>
    <row r="30" spans="2:8">
      <c r="B30" s="105" t="s">
        <v>6</v>
      </c>
      <c r="C30" s="98" t="s">
        <v>21</v>
      </c>
      <c r="D30" s="239">
        <v>0</v>
      </c>
      <c r="E30" s="240">
        <v>0</v>
      </c>
      <c r="F30" s="57"/>
    </row>
    <row r="31" spans="2:8">
      <c r="B31" s="105" t="s">
        <v>8</v>
      </c>
      <c r="C31" s="98" t="s">
        <v>22</v>
      </c>
      <c r="D31" s="239">
        <v>59869.153038749995</v>
      </c>
      <c r="E31" s="240">
        <v>103483.73000000001</v>
      </c>
      <c r="F31" s="57"/>
    </row>
    <row r="32" spans="2:8">
      <c r="B32" s="65" t="s">
        <v>23</v>
      </c>
      <c r="C32" s="8" t="s">
        <v>24</v>
      </c>
      <c r="D32" s="236">
        <v>5927935.5800000001</v>
      </c>
      <c r="E32" s="238">
        <v>5987808.4500000002</v>
      </c>
      <c r="F32" s="57"/>
    </row>
    <row r="33" spans="2:6">
      <c r="B33" s="105" t="s">
        <v>4</v>
      </c>
      <c r="C33" s="98" t="s">
        <v>25</v>
      </c>
      <c r="D33" s="239">
        <v>3564518.56</v>
      </c>
      <c r="E33" s="240">
        <v>3433377.59</v>
      </c>
      <c r="F33" s="57"/>
    </row>
    <row r="34" spans="2:6">
      <c r="B34" s="105" t="s">
        <v>6</v>
      </c>
      <c r="C34" s="98" t="s">
        <v>26</v>
      </c>
      <c r="D34" s="239">
        <v>1299293.22</v>
      </c>
      <c r="E34" s="240">
        <v>1321531.1100000001</v>
      </c>
      <c r="F34" s="57"/>
    </row>
    <row r="35" spans="2:6">
      <c r="B35" s="105" t="s">
        <v>8</v>
      </c>
      <c r="C35" s="98" t="s">
        <v>27</v>
      </c>
      <c r="D35" s="239">
        <v>891960.88</v>
      </c>
      <c r="E35" s="240">
        <v>886595.99</v>
      </c>
      <c r="F35" s="57"/>
    </row>
    <row r="36" spans="2:6">
      <c r="B36" s="105" t="s">
        <v>9</v>
      </c>
      <c r="C36" s="98" t="s">
        <v>28</v>
      </c>
      <c r="D36" s="239">
        <v>0</v>
      </c>
      <c r="E36" s="240">
        <v>0</v>
      </c>
      <c r="F36" s="57"/>
    </row>
    <row r="37" spans="2:6" ht="25.5">
      <c r="B37" s="105" t="s">
        <v>29</v>
      </c>
      <c r="C37" s="98" t="s">
        <v>30</v>
      </c>
      <c r="D37" s="239">
        <v>0</v>
      </c>
      <c r="E37" s="240">
        <v>0</v>
      </c>
      <c r="F37" s="57"/>
    </row>
    <row r="38" spans="2:6">
      <c r="B38" s="105" t="s">
        <v>31</v>
      </c>
      <c r="C38" s="98" t="s">
        <v>32</v>
      </c>
      <c r="D38" s="239">
        <v>0</v>
      </c>
      <c r="E38" s="240">
        <v>0</v>
      </c>
      <c r="F38" s="57"/>
    </row>
    <row r="39" spans="2:6">
      <c r="B39" s="106" t="s">
        <v>33</v>
      </c>
      <c r="C39" s="107" t="s">
        <v>34</v>
      </c>
      <c r="D39" s="241">
        <v>172162.92</v>
      </c>
      <c r="E39" s="242">
        <v>346303.76</v>
      </c>
      <c r="F39" s="57"/>
    </row>
    <row r="40" spans="2:6" ht="13.5" thickBot="1">
      <c r="B40" s="69" t="s">
        <v>35</v>
      </c>
      <c r="C40" s="70" t="s">
        <v>36</v>
      </c>
      <c r="D40" s="243">
        <v>3034110.77</v>
      </c>
      <c r="E40" s="244">
        <v>1791079.17</v>
      </c>
    </row>
    <row r="41" spans="2:6" ht="13.5" thickBot="1">
      <c r="B41" s="71" t="s">
        <v>37</v>
      </c>
      <c r="C41" s="72" t="s">
        <v>38</v>
      </c>
      <c r="D41" s="245">
        <v>84399259.603038758</v>
      </c>
      <c r="E41" s="246">
        <f>SUM(E26,E27,E40)</f>
        <v>89095286.510000005</v>
      </c>
      <c r="F41" s="59"/>
    </row>
    <row r="42" spans="2:6">
      <c r="B42" s="66"/>
      <c r="C42" s="66"/>
      <c r="D42" s="247"/>
      <c r="E42" s="247"/>
      <c r="F42" s="59"/>
    </row>
    <row r="43" spans="2:6" ht="13.5">
      <c r="B43" s="408" t="s">
        <v>60</v>
      </c>
      <c r="C43" s="421"/>
      <c r="D43" s="421"/>
      <c r="E43" s="421"/>
    </row>
    <row r="44" spans="2:6" ht="14.25" thickBot="1">
      <c r="B44" s="410" t="s">
        <v>117</v>
      </c>
      <c r="C44" s="422"/>
      <c r="D44" s="422"/>
      <c r="E44" s="422"/>
    </row>
    <row r="45" spans="2:6" ht="13.5" thickBot="1">
      <c r="B45" s="62"/>
      <c r="C45" s="19" t="s">
        <v>39</v>
      </c>
      <c r="D45" s="218" t="str">
        <f>'Fundusz Gwarantowany'!$D$45</f>
        <v>30-06-2025</v>
      </c>
      <c r="E45" s="219" t="str">
        <f>'Fundusz Gwarantowany'!$E$45</f>
        <v>30-06-2026</v>
      </c>
    </row>
    <row r="46" spans="2:6">
      <c r="B46" s="10" t="s">
        <v>18</v>
      </c>
      <c r="C46" s="20" t="s">
        <v>108</v>
      </c>
      <c r="D46" s="248"/>
      <c r="E46" s="249"/>
    </row>
    <row r="47" spans="2:6">
      <c r="B47" s="144" t="s">
        <v>4</v>
      </c>
      <c r="C47" s="128" t="s">
        <v>40</v>
      </c>
      <c r="D47" s="250">
        <v>6439028.9495850559</v>
      </c>
      <c r="E47" s="251">
        <v>6422768.7541323863</v>
      </c>
    </row>
    <row r="48" spans="2:6">
      <c r="B48" s="145" t="s">
        <v>6</v>
      </c>
      <c r="C48" s="142" t="s">
        <v>41</v>
      </c>
      <c r="D48" s="250">
        <v>6433146.0113385487</v>
      </c>
      <c r="E48" s="252">
        <v>6381200.5549550289</v>
      </c>
    </row>
    <row r="49" spans="2:5">
      <c r="B49" s="146" t="s">
        <v>23</v>
      </c>
      <c r="C49" s="147" t="s">
        <v>109</v>
      </c>
      <c r="D49" s="253"/>
      <c r="E49" s="254"/>
    </row>
    <row r="50" spans="2:5">
      <c r="B50" s="144" t="s">
        <v>4</v>
      </c>
      <c r="C50" s="128" t="s">
        <v>40</v>
      </c>
      <c r="D50" s="250">
        <v>12.647500000000001</v>
      </c>
      <c r="E50" s="255">
        <v>13.6812</v>
      </c>
    </row>
    <row r="51" spans="2:5">
      <c r="B51" s="144" t="s">
        <v>6</v>
      </c>
      <c r="C51" s="128" t="s">
        <v>110</v>
      </c>
      <c r="D51" s="250">
        <v>12.515400000000001</v>
      </c>
      <c r="E51" s="255">
        <v>13.2249</v>
      </c>
    </row>
    <row r="52" spans="2:5">
      <c r="B52" s="144" t="s">
        <v>8</v>
      </c>
      <c r="C52" s="128" t="s">
        <v>111</v>
      </c>
      <c r="D52" s="250">
        <v>13.212800000000001</v>
      </c>
      <c r="E52" s="255">
        <v>13.962200000000001</v>
      </c>
    </row>
    <row r="53" spans="2:5" ht="13.5" thickBot="1">
      <c r="B53" s="148" t="s">
        <v>9</v>
      </c>
      <c r="C53" s="149" t="s">
        <v>41</v>
      </c>
      <c r="D53" s="256">
        <v>13.119400000000001</v>
      </c>
      <c r="E53" s="257">
        <v>13.962200000000001</v>
      </c>
    </row>
    <row r="54" spans="2:5">
      <c r="B54" s="170"/>
      <c r="C54" s="171"/>
      <c r="D54" s="258"/>
      <c r="E54" s="258"/>
    </row>
    <row r="55" spans="2:5" ht="13.5">
      <c r="B55" s="429" t="s">
        <v>62</v>
      </c>
      <c r="C55" s="421"/>
      <c r="D55" s="421"/>
      <c r="E55" s="421"/>
    </row>
    <row r="56" spans="2:5" ht="14.25" thickBot="1">
      <c r="B56" s="430" t="s">
        <v>112</v>
      </c>
      <c r="C56" s="422"/>
      <c r="D56" s="422"/>
      <c r="E56" s="422"/>
    </row>
    <row r="57" spans="2:5" ht="34.5" thickBot="1">
      <c r="B57" s="412" t="s">
        <v>42</v>
      </c>
      <c r="C57" s="413"/>
      <c r="D57" s="259" t="s">
        <v>118</v>
      </c>
      <c r="E57" s="260" t="s">
        <v>113</v>
      </c>
    </row>
    <row r="58" spans="2:5">
      <c r="B58" s="152" t="s">
        <v>18</v>
      </c>
      <c r="C58" s="153" t="s">
        <v>43</v>
      </c>
      <c r="D58" s="261">
        <f>SUM(D59:D70)</f>
        <v>89226129.359999999</v>
      </c>
      <c r="E58" s="262">
        <f>D58/E21</f>
        <v>1.0014685720774388</v>
      </c>
    </row>
    <row r="59" spans="2:5" ht="25.5">
      <c r="B59" s="172" t="s">
        <v>4</v>
      </c>
      <c r="C59" s="142" t="s">
        <v>44</v>
      </c>
      <c r="D59" s="263">
        <v>0</v>
      </c>
      <c r="E59" s="264">
        <v>0</v>
      </c>
    </row>
    <row r="60" spans="2:5" ht="25.5">
      <c r="B60" s="173" t="s">
        <v>6</v>
      </c>
      <c r="C60" s="128" t="s">
        <v>45</v>
      </c>
      <c r="D60" s="265">
        <v>0</v>
      </c>
      <c r="E60" s="266">
        <v>0</v>
      </c>
    </row>
    <row r="61" spans="2:5">
      <c r="B61" s="173" t="s">
        <v>8</v>
      </c>
      <c r="C61" s="128" t="s">
        <v>46</v>
      </c>
      <c r="D61" s="265">
        <v>0</v>
      </c>
      <c r="E61" s="266">
        <v>0</v>
      </c>
    </row>
    <row r="62" spans="2:5">
      <c r="B62" s="173" t="s">
        <v>9</v>
      </c>
      <c r="C62" s="128" t="s">
        <v>47</v>
      </c>
      <c r="D62" s="265">
        <v>0</v>
      </c>
      <c r="E62" s="266">
        <v>0</v>
      </c>
    </row>
    <row r="63" spans="2:5">
      <c r="B63" s="173" t="s">
        <v>29</v>
      </c>
      <c r="C63" s="128" t="s">
        <v>48</v>
      </c>
      <c r="D63" s="265">
        <v>0</v>
      </c>
      <c r="E63" s="266">
        <v>0</v>
      </c>
    </row>
    <row r="64" spans="2:5">
      <c r="B64" s="172" t="s">
        <v>31</v>
      </c>
      <c r="C64" s="142" t="s">
        <v>49</v>
      </c>
      <c r="D64" s="292">
        <v>88625234.049999997</v>
      </c>
      <c r="E64" s="264">
        <f>D64/E21</f>
        <v>0.99472416018385834</v>
      </c>
    </row>
    <row r="65" spans="2:5">
      <c r="B65" s="172" t="s">
        <v>33</v>
      </c>
      <c r="C65" s="142" t="s">
        <v>114</v>
      </c>
      <c r="D65" s="263">
        <v>0</v>
      </c>
      <c r="E65" s="264">
        <v>0</v>
      </c>
    </row>
    <row r="66" spans="2:5">
      <c r="B66" s="172" t="s">
        <v>50</v>
      </c>
      <c r="C66" s="142" t="s">
        <v>51</v>
      </c>
      <c r="D66" s="263">
        <v>0</v>
      </c>
      <c r="E66" s="264">
        <v>0</v>
      </c>
    </row>
    <row r="67" spans="2:5">
      <c r="B67" s="173" t="s">
        <v>52</v>
      </c>
      <c r="C67" s="128" t="s">
        <v>53</v>
      </c>
      <c r="D67" s="265">
        <v>0</v>
      </c>
      <c r="E67" s="266">
        <v>0</v>
      </c>
    </row>
    <row r="68" spans="2:5">
      <c r="B68" s="173" t="s">
        <v>54</v>
      </c>
      <c r="C68" s="128" t="s">
        <v>55</v>
      </c>
      <c r="D68" s="265">
        <v>0</v>
      </c>
      <c r="E68" s="266">
        <v>0</v>
      </c>
    </row>
    <row r="69" spans="2:5">
      <c r="B69" s="173" t="s">
        <v>56</v>
      </c>
      <c r="C69" s="128" t="s">
        <v>57</v>
      </c>
      <c r="D69" s="293">
        <v>600895.31000000006</v>
      </c>
      <c r="E69" s="266">
        <f>D69/E21</f>
        <v>6.7444118935804298E-3</v>
      </c>
    </row>
    <row r="70" spans="2:5">
      <c r="B70" s="174" t="s">
        <v>58</v>
      </c>
      <c r="C70" s="175" t="s">
        <v>59</v>
      </c>
      <c r="D70" s="268">
        <v>0</v>
      </c>
      <c r="E70" s="269">
        <v>0</v>
      </c>
    </row>
    <row r="71" spans="2:5">
      <c r="B71" s="146" t="s">
        <v>23</v>
      </c>
      <c r="C71" s="134" t="s">
        <v>61</v>
      </c>
      <c r="D71" s="270">
        <f>E13</f>
        <v>922.84</v>
      </c>
      <c r="E71" s="271">
        <f>D71/E21</f>
        <v>1.0357899235179193E-5</v>
      </c>
    </row>
    <row r="72" spans="2:5">
      <c r="B72" s="160" t="s">
        <v>60</v>
      </c>
      <c r="C72" s="161" t="s">
        <v>63</v>
      </c>
      <c r="D72" s="272">
        <f>E14</f>
        <v>81370.95</v>
      </c>
      <c r="E72" s="273">
        <f>D72/E21</f>
        <v>9.1330252348273183E-4</v>
      </c>
    </row>
    <row r="73" spans="2:5">
      <c r="B73" s="162" t="s">
        <v>62</v>
      </c>
      <c r="C73" s="163" t="s">
        <v>65</v>
      </c>
      <c r="D73" s="274">
        <f>E17</f>
        <v>213136.64000000001</v>
      </c>
      <c r="E73" s="275">
        <f>D73/E21</f>
        <v>2.3922325001567582E-3</v>
      </c>
    </row>
    <row r="74" spans="2:5">
      <c r="B74" s="146" t="s">
        <v>64</v>
      </c>
      <c r="C74" s="134" t="s">
        <v>66</v>
      </c>
      <c r="D74" s="270">
        <f>D58+D71+D72-D73</f>
        <v>89095286.510000005</v>
      </c>
      <c r="E74" s="271">
        <f>E58+E71+E72-E73</f>
        <v>0.99999999999999989</v>
      </c>
    </row>
    <row r="75" spans="2:5">
      <c r="B75" s="173" t="s">
        <v>4</v>
      </c>
      <c r="C75" s="128" t="s">
        <v>67</v>
      </c>
      <c r="D75" s="265">
        <f>D74</f>
        <v>89095286.510000005</v>
      </c>
      <c r="E75" s="266">
        <f>E74</f>
        <v>0.99999999999999989</v>
      </c>
    </row>
    <row r="76" spans="2:5">
      <c r="B76" s="173" t="s">
        <v>6</v>
      </c>
      <c r="C76" s="128" t="s">
        <v>115</v>
      </c>
      <c r="D76" s="265">
        <v>0</v>
      </c>
      <c r="E76" s="266">
        <v>0</v>
      </c>
    </row>
    <row r="77" spans="2:5" ht="13.5" thickBot="1">
      <c r="B77" s="164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"/>
      <c r="C79" s="1"/>
      <c r="D79" s="215"/>
      <c r="E79" s="215"/>
    </row>
    <row r="80" spans="2:5">
      <c r="B80" s="1"/>
      <c r="C80" s="1"/>
      <c r="D80" s="215"/>
      <c r="E80" s="215"/>
    </row>
    <row r="81" spans="2:5">
      <c r="B81" s="1"/>
      <c r="C81" s="1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&amp;C&amp;"Calibri"&amp;10&amp;K000000Confidential&amp;1#</oddHeader>
  </headerFooter>
  <customProperties>
    <customPr name="_pios_id" r:id="rId2"/>
  </customProperties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sheetPr codeName="Arkusz167"/>
  <dimension ref="A1:L81"/>
  <sheetViews>
    <sheetView zoomScale="86" zoomScaleNormal="86" workbookViewId="0">
      <selection activeCell="H25" sqref="H25"/>
    </sheetView>
  </sheetViews>
  <sheetFormatPr defaultRowHeight="12.75"/>
  <cols>
    <col min="1" max="1" width="9.140625" style="18"/>
    <col min="2" max="2" width="4.5703125" bestFit="1" customWidth="1"/>
    <col min="3" max="3" width="77.7109375" customWidth="1"/>
    <col min="4" max="4" width="17.7109375" style="96" bestFit="1" customWidth="1"/>
    <col min="5" max="5" width="16.42578125" style="96" bestFit="1" customWidth="1"/>
    <col min="6" max="6" width="7.42578125" customWidth="1"/>
    <col min="7" max="7" width="18" style="186" customWidth="1"/>
    <col min="8" max="8" width="16.140625" style="186" customWidth="1"/>
    <col min="9" max="9" width="4.7109375" style="186" customWidth="1"/>
    <col min="10" max="10" width="8.5703125" style="186" bestFit="1" customWidth="1"/>
    <col min="11" max="11" width="7.140625" style="186" bestFit="1" customWidth="1"/>
    <col min="12" max="12" width="12.42578125" bestFit="1" customWidth="1"/>
  </cols>
  <sheetData>
    <row r="1" spans="2:12">
      <c r="B1" s="177"/>
      <c r="C1" s="177"/>
      <c r="D1" s="215"/>
      <c r="E1" s="215"/>
    </row>
    <row r="2" spans="2:12" ht="15.75">
      <c r="B2" s="433" t="s">
        <v>0</v>
      </c>
      <c r="C2" s="433"/>
      <c r="D2" s="433"/>
      <c r="E2" s="433"/>
      <c r="L2" s="57"/>
    </row>
    <row r="3" spans="2:12" ht="15.75">
      <c r="B3" s="433" t="str">
        <f>'Fundusz Gwarantowany'!$B$3</f>
        <v>SPORZĄDZONE NA DZIEŃ 30-06-2026</v>
      </c>
      <c r="C3" s="433"/>
      <c r="D3" s="433"/>
      <c r="E3" s="433"/>
    </row>
    <row r="4" spans="2:12" ht="15">
      <c r="B4" s="216"/>
      <c r="C4" s="216"/>
      <c r="D4" s="216"/>
      <c r="E4" s="216"/>
    </row>
    <row r="5" spans="2:12" ht="14.25">
      <c r="B5" s="434" t="s">
        <v>1</v>
      </c>
      <c r="C5" s="434"/>
      <c r="D5" s="434"/>
      <c r="E5" s="434"/>
    </row>
    <row r="6" spans="2:12" ht="14.25">
      <c r="B6" s="435" t="s">
        <v>172</v>
      </c>
      <c r="C6" s="435"/>
      <c r="D6" s="435"/>
      <c r="E6" s="435"/>
    </row>
    <row r="7" spans="2:12" ht="14.25">
      <c r="B7" s="217"/>
      <c r="C7" s="217"/>
      <c r="D7" s="217"/>
      <c r="E7" s="217"/>
    </row>
    <row r="8" spans="2:12" ht="13.5">
      <c r="B8" s="429" t="s">
        <v>18</v>
      </c>
      <c r="C8" s="409"/>
      <c r="D8" s="409"/>
      <c r="E8" s="409"/>
    </row>
    <row r="9" spans="2:12" ht="16.5" thickBot="1">
      <c r="B9" s="430" t="s">
        <v>99</v>
      </c>
      <c r="C9" s="430"/>
      <c r="D9" s="430"/>
      <c r="E9" s="430"/>
    </row>
    <row r="10" spans="2:12" ht="13.5" thickBot="1">
      <c r="B10" s="168"/>
      <c r="C10" s="330" t="s">
        <v>2</v>
      </c>
      <c r="D10" s="298" t="str">
        <f>'Fundusz Gwarantowany'!$D$10</f>
        <v>30-06-2025</v>
      </c>
      <c r="E10" s="219" t="str">
        <f>'Fundusz Gwarantowany'!$E$10</f>
        <v>30-06-2026</v>
      </c>
    </row>
    <row r="11" spans="2:12">
      <c r="B11" s="344" t="s">
        <v>3</v>
      </c>
      <c r="C11" s="331" t="s">
        <v>105</v>
      </c>
      <c r="D11" s="280">
        <v>324367.35999999999</v>
      </c>
      <c r="E11" s="221">
        <f>SUM(E12:E16)</f>
        <v>313369.67</v>
      </c>
    </row>
    <row r="12" spans="2:12">
      <c r="B12" s="345" t="s">
        <v>4</v>
      </c>
      <c r="C12" s="128" t="s">
        <v>5</v>
      </c>
      <c r="D12" s="281">
        <v>324367.35999999999</v>
      </c>
      <c r="E12" s="282">
        <v>313369.67</v>
      </c>
    </row>
    <row r="13" spans="2:12">
      <c r="B13" s="345" t="s">
        <v>6</v>
      </c>
      <c r="C13" s="332" t="s">
        <v>7</v>
      </c>
      <c r="D13" s="281">
        <v>0</v>
      </c>
      <c r="E13" s="333">
        <v>0</v>
      </c>
    </row>
    <row r="14" spans="2:12">
      <c r="B14" s="345" t="s">
        <v>8</v>
      </c>
      <c r="C14" s="332" t="s">
        <v>10</v>
      </c>
      <c r="D14" s="281">
        <v>0</v>
      </c>
      <c r="E14" s="333">
        <v>0</v>
      </c>
      <c r="G14" s="188"/>
    </row>
    <row r="15" spans="2:12">
      <c r="B15" s="345" t="s">
        <v>102</v>
      </c>
      <c r="C15" s="332" t="s">
        <v>11</v>
      </c>
      <c r="D15" s="281">
        <v>0</v>
      </c>
      <c r="E15" s="333">
        <v>0</v>
      </c>
    </row>
    <row r="16" spans="2:12">
      <c r="B16" s="346" t="s">
        <v>103</v>
      </c>
      <c r="C16" s="334" t="s">
        <v>12</v>
      </c>
      <c r="D16" s="283">
        <v>0</v>
      </c>
      <c r="E16" s="333">
        <v>0</v>
      </c>
    </row>
    <row r="17" spans="2:11">
      <c r="B17" s="131" t="s">
        <v>13</v>
      </c>
      <c r="C17" s="134" t="s">
        <v>65</v>
      </c>
      <c r="D17" s="285">
        <v>0</v>
      </c>
      <c r="E17" s="335">
        <v>0</v>
      </c>
    </row>
    <row r="18" spans="2:11">
      <c r="B18" s="345" t="s">
        <v>4</v>
      </c>
      <c r="C18" s="128" t="s">
        <v>11</v>
      </c>
      <c r="D18" s="283">
        <v>0</v>
      </c>
      <c r="E18" s="333">
        <v>0</v>
      </c>
    </row>
    <row r="19" spans="2:11">
      <c r="B19" s="345" t="s">
        <v>6</v>
      </c>
      <c r="C19" s="332" t="s">
        <v>104</v>
      </c>
      <c r="D19" s="281">
        <v>0</v>
      </c>
      <c r="E19" s="333">
        <v>0</v>
      </c>
    </row>
    <row r="20" spans="2:11" ht="13.5" thickBot="1">
      <c r="B20" s="347" t="s">
        <v>8</v>
      </c>
      <c r="C20" s="336" t="s">
        <v>14</v>
      </c>
      <c r="D20" s="287">
        <v>0</v>
      </c>
      <c r="E20" s="333">
        <v>0</v>
      </c>
    </row>
    <row r="21" spans="2:11" ht="13.5" thickBot="1">
      <c r="B21" s="417" t="s">
        <v>106</v>
      </c>
      <c r="C21" s="418"/>
      <c r="D21" s="289">
        <v>324367.35999999999</v>
      </c>
      <c r="E21" s="246">
        <f>E11-E17</f>
        <v>313369.67</v>
      </c>
      <c r="F21" s="59"/>
      <c r="G21" s="190"/>
      <c r="H21" s="191"/>
      <c r="J21" s="192"/>
      <c r="K21" s="191"/>
    </row>
    <row r="22" spans="2:11">
      <c r="B22" s="348"/>
      <c r="C22" s="337"/>
      <c r="D22" s="232"/>
      <c r="E22" s="232"/>
      <c r="G22" s="190"/>
      <c r="H22" s="210"/>
    </row>
    <row r="23" spans="2:11" ht="13.5">
      <c r="B23" s="429" t="s">
        <v>100</v>
      </c>
      <c r="C23" s="419"/>
      <c r="D23" s="419"/>
      <c r="E23" s="419"/>
      <c r="G23" s="187"/>
    </row>
    <row r="24" spans="2:11" ht="14.25" thickBot="1">
      <c r="B24" s="430" t="s">
        <v>101</v>
      </c>
      <c r="C24" s="420"/>
      <c r="D24" s="420"/>
      <c r="E24" s="420"/>
    </row>
    <row r="25" spans="2:11" ht="13.5" thickBot="1">
      <c r="B25" s="168"/>
      <c r="C25" s="178" t="s">
        <v>2</v>
      </c>
      <c r="D25" s="218" t="str">
        <f>'Fundusz Gwarantowany'!$D$25</f>
        <v>30-06-2025</v>
      </c>
      <c r="E25" s="219" t="str">
        <f>'Fundusz Gwarantowany'!$E$25</f>
        <v>30-06-2026</v>
      </c>
    </row>
    <row r="26" spans="2:11">
      <c r="B26" s="179" t="s">
        <v>15</v>
      </c>
      <c r="C26" s="180" t="s">
        <v>16</v>
      </c>
      <c r="D26" s="366">
        <v>275552.07</v>
      </c>
      <c r="E26" s="235">
        <v>358036.64</v>
      </c>
      <c r="G26" s="194"/>
    </row>
    <row r="27" spans="2:11">
      <c r="B27" s="131" t="s">
        <v>17</v>
      </c>
      <c r="C27" s="132" t="s">
        <v>107</v>
      </c>
      <c r="D27" s="236">
        <v>8310.2199999999993</v>
      </c>
      <c r="E27" s="237">
        <v>-77471.02</v>
      </c>
      <c r="F27" s="57"/>
      <c r="G27" s="194"/>
      <c r="H27" s="193"/>
      <c r="I27" s="187"/>
      <c r="J27" s="194"/>
    </row>
    <row r="28" spans="2:11">
      <c r="B28" s="131" t="s">
        <v>18</v>
      </c>
      <c r="C28" s="132" t="s">
        <v>19</v>
      </c>
      <c r="D28" s="236">
        <v>13514.58</v>
      </c>
      <c r="E28" s="238">
        <v>12595.81</v>
      </c>
      <c r="F28" s="57"/>
      <c r="G28" s="187"/>
      <c r="H28" s="193"/>
      <c r="I28" s="187"/>
      <c r="J28" s="194"/>
    </row>
    <row r="29" spans="2:11">
      <c r="B29" s="140" t="s">
        <v>4</v>
      </c>
      <c r="C29" s="128" t="s">
        <v>20</v>
      </c>
      <c r="D29" s="239">
        <v>13514.58</v>
      </c>
      <c r="E29" s="240">
        <v>12595.81</v>
      </c>
      <c r="F29" s="57"/>
      <c r="G29" s="187"/>
      <c r="H29" s="193"/>
      <c r="I29" s="187"/>
      <c r="J29" s="194"/>
    </row>
    <row r="30" spans="2:11">
      <c r="B30" s="140" t="s">
        <v>6</v>
      </c>
      <c r="C30" s="128" t="s">
        <v>21</v>
      </c>
      <c r="D30" s="239">
        <v>0</v>
      </c>
      <c r="E30" s="240">
        <v>0</v>
      </c>
      <c r="F30" s="57"/>
      <c r="G30" s="187"/>
      <c r="H30" s="193"/>
      <c r="I30" s="187"/>
      <c r="J30" s="194"/>
    </row>
    <row r="31" spans="2:11">
      <c r="B31" s="140" t="s">
        <v>8</v>
      </c>
      <c r="C31" s="128" t="s">
        <v>22</v>
      </c>
      <c r="D31" s="239">
        <v>0</v>
      </c>
      <c r="E31" s="240">
        <v>0</v>
      </c>
      <c r="F31" s="57"/>
      <c r="G31" s="187"/>
      <c r="H31" s="193"/>
      <c r="I31" s="187"/>
      <c r="J31" s="194"/>
    </row>
    <row r="32" spans="2:11">
      <c r="B32" s="133" t="s">
        <v>23</v>
      </c>
      <c r="C32" s="134" t="s">
        <v>24</v>
      </c>
      <c r="D32" s="236">
        <v>5204.3600000000006</v>
      </c>
      <c r="E32" s="238">
        <v>90066.83</v>
      </c>
      <c r="F32" s="57"/>
      <c r="G32" s="194"/>
      <c r="H32" s="193"/>
      <c r="I32" s="187"/>
      <c r="J32" s="194"/>
    </row>
    <row r="33" spans="2:10">
      <c r="B33" s="140" t="s">
        <v>4</v>
      </c>
      <c r="C33" s="128" t="s">
        <v>25</v>
      </c>
      <c r="D33" s="239">
        <v>2948.38</v>
      </c>
      <c r="E33" s="240">
        <v>87374.73</v>
      </c>
      <c r="F33" s="57"/>
      <c r="G33" s="187"/>
      <c r="H33" s="193"/>
      <c r="I33" s="187"/>
      <c r="J33" s="194"/>
    </row>
    <row r="34" spans="2:10">
      <c r="B34" s="140" t="s">
        <v>6</v>
      </c>
      <c r="C34" s="128" t="s">
        <v>26</v>
      </c>
      <c r="D34" s="239">
        <v>0</v>
      </c>
      <c r="E34" s="240">
        <v>0</v>
      </c>
      <c r="F34" s="57"/>
      <c r="G34" s="187"/>
      <c r="H34" s="193"/>
      <c r="I34" s="187"/>
      <c r="J34" s="194"/>
    </row>
    <row r="35" spans="2:10">
      <c r="B35" s="140" t="s">
        <v>8</v>
      </c>
      <c r="C35" s="128" t="s">
        <v>27</v>
      </c>
      <c r="D35" s="239">
        <v>782.92</v>
      </c>
      <c r="E35" s="240">
        <v>789.25</v>
      </c>
      <c r="F35" s="57"/>
      <c r="G35" s="187"/>
      <c r="H35" s="193"/>
      <c r="I35" s="187"/>
      <c r="J35" s="194"/>
    </row>
    <row r="36" spans="2:10">
      <c r="B36" s="140" t="s">
        <v>9</v>
      </c>
      <c r="C36" s="128" t="s">
        <v>28</v>
      </c>
      <c r="D36" s="239">
        <v>0</v>
      </c>
      <c r="E36" s="240">
        <v>0</v>
      </c>
      <c r="F36" s="57"/>
      <c r="G36" s="187"/>
      <c r="H36" s="193"/>
      <c r="I36" s="187"/>
      <c r="J36" s="194"/>
    </row>
    <row r="37" spans="2:10" ht="25.5">
      <c r="B37" s="140" t="s">
        <v>29</v>
      </c>
      <c r="C37" s="128" t="s">
        <v>30</v>
      </c>
      <c r="D37" s="239">
        <v>1473.04</v>
      </c>
      <c r="E37" s="240">
        <v>1836.78</v>
      </c>
      <c r="F37" s="57"/>
      <c r="G37" s="187"/>
      <c r="H37" s="193"/>
      <c r="I37" s="187"/>
      <c r="J37" s="194"/>
    </row>
    <row r="38" spans="2:10">
      <c r="B38" s="140" t="s">
        <v>31</v>
      </c>
      <c r="C38" s="128" t="s">
        <v>32</v>
      </c>
      <c r="D38" s="239">
        <v>0</v>
      </c>
      <c r="E38" s="240">
        <v>0</v>
      </c>
      <c r="F38" s="57"/>
      <c r="G38" s="187"/>
      <c r="H38" s="193"/>
      <c r="I38" s="187"/>
      <c r="J38" s="194"/>
    </row>
    <row r="39" spans="2:10">
      <c r="B39" s="141" t="s">
        <v>33</v>
      </c>
      <c r="C39" s="142" t="s">
        <v>34</v>
      </c>
      <c r="D39" s="241">
        <v>0.02</v>
      </c>
      <c r="E39" s="242">
        <v>66.069999999999993</v>
      </c>
      <c r="F39" s="57"/>
      <c r="G39" s="187"/>
      <c r="H39" s="193"/>
      <c r="I39" s="187"/>
      <c r="J39" s="194"/>
    </row>
    <row r="40" spans="2:10" ht="13.5" thickBot="1">
      <c r="B40" s="181" t="s">
        <v>35</v>
      </c>
      <c r="C40" s="182" t="s">
        <v>36</v>
      </c>
      <c r="D40" s="243">
        <v>40505.07</v>
      </c>
      <c r="E40" s="244">
        <v>32804.050000000003</v>
      </c>
      <c r="G40"/>
      <c r="H40" s="189"/>
    </row>
    <row r="41" spans="2:10" ht="13.5" thickBot="1">
      <c r="B41" s="183" t="s">
        <v>37</v>
      </c>
      <c r="C41" s="184" t="s">
        <v>38</v>
      </c>
      <c r="D41" s="367">
        <v>324367.35999999999</v>
      </c>
      <c r="E41" s="246">
        <f>SUM(E26,E27,E40)</f>
        <v>313369.67</v>
      </c>
      <c r="F41" s="59"/>
      <c r="G41"/>
      <c r="H41" s="189"/>
    </row>
    <row r="42" spans="2:10">
      <c r="B42" s="185"/>
      <c r="C42" s="185"/>
      <c r="D42" s="247"/>
      <c r="E42" s="247"/>
      <c r="F42" s="59"/>
      <c r="G42" s="188"/>
    </row>
    <row r="43" spans="2:10" ht="13.5">
      <c r="B43" s="429" t="s">
        <v>60</v>
      </c>
      <c r="C43" s="421"/>
      <c r="D43" s="421"/>
      <c r="E43" s="421"/>
      <c r="G43" s="187"/>
    </row>
    <row r="44" spans="2:10" ht="14.25" thickBot="1">
      <c r="B44" s="430" t="s">
        <v>117</v>
      </c>
      <c r="C44" s="422"/>
      <c r="D44" s="422"/>
      <c r="E44" s="422"/>
      <c r="G44" s="187"/>
    </row>
    <row r="45" spans="2:10" ht="13.5" thickBot="1">
      <c r="B45" s="168"/>
      <c r="C45" s="169" t="s">
        <v>39</v>
      </c>
      <c r="D45" s="218" t="str">
        <f>'Fundusz Gwarantowany'!$D$45</f>
        <v>30-06-2025</v>
      </c>
      <c r="E45" s="219" t="str">
        <f>'Fundusz Gwarantowany'!$E$45</f>
        <v>30-06-2026</v>
      </c>
      <c r="G45" s="187"/>
    </row>
    <row r="46" spans="2:10">
      <c r="B46" s="166" t="s">
        <v>18</v>
      </c>
      <c r="C46" s="167" t="s">
        <v>108</v>
      </c>
      <c r="D46" s="248"/>
      <c r="E46" s="249"/>
      <c r="G46" s="187"/>
    </row>
    <row r="47" spans="2:10">
      <c r="B47" s="144" t="s">
        <v>4</v>
      </c>
      <c r="C47" s="128" t="s">
        <v>40</v>
      </c>
      <c r="D47" s="250">
        <v>663.72500000000002</v>
      </c>
      <c r="E47" s="251">
        <v>692.31309999999996</v>
      </c>
      <c r="G47" s="187"/>
      <c r="H47" s="196"/>
    </row>
    <row r="48" spans="2:10">
      <c r="B48" s="145" t="s">
        <v>6</v>
      </c>
      <c r="C48" s="142" t="s">
        <v>41</v>
      </c>
      <c r="D48" s="250">
        <v>682.36149999999998</v>
      </c>
      <c r="E48" s="252">
        <v>553.63710801031766</v>
      </c>
      <c r="G48" s="195"/>
    </row>
    <row r="49" spans="2:7">
      <c r="B49" s="146" t="s">
        <v>23</v>
      </c>
      <c r="C49" s="147" t="s">
        <v>109</v>
      </c>
      <c r="D49" s="253"/>
      <c r="E49" s="254"/>
    </row>
    <row r="50" spans="2:7">
      <c r="B50" s="144" t="s">
        <v>4</v>
      </c>
      <c r="C50" s="128" t="s">
        <v>40</v>
      </c>
      <c r="D50" s="250">
        <v>415.16</v>
      </c>
      <c r="E50" s="255">
        <v>517.16</v>
      </c>
    </row>
    <row r="51" spans="2:7">
      <c r="B51" s="144" t="s">
        <v>6</v>
      </c>
      <c r="C51" s="128" t="s">
        <v>110</v>
      </c>
      <c r="D51" s="250">
        <v>415.16</v>
      </c>
      <c r="E51" s="255">
        <v>511.41</v>
      </c>
    </row>
    <row r="52" spans="2:7">
      <c r="B52" s="144" t="s">
        <v>8</v>
      </c>
      <c r="C52" s="128" t="s">
        <v>111</v>
      </c>
      <c r="D52" s="250">
        <v>477.53000000000003</v>
      </c>
      <c r="E52" s="255">
        <v>573.68000000000006</v>
      </c>
    </row>
    <row r="53" spans="2:7" ht="13.5" thickBot="1">
      <c r="B53" s="148" t="s">
        <v>9</v>
      </c>
      <c r="C53" s="149" t="s">
        <v>41</v>
      </c>
      <c r="D53" s="256">
        <v>475.36</v>
      </c>
      <c r="E53" s="257">
        <v>566.02</v>
      </c>
    </row>
    <row r="54" spans="2:7">
      <c r="B54" s="150"/>
      <c r="C54" s="151"/>
      <c r="D54" s="258"/>
      <c r="E54" s="258"/>
      <c r="G54"/>
    </row>
    <row r="55" spans="2:7" ht="13.5">
      <c r="B55" s="429" t="s">
        <v>62</v>
      </c>
      <c r="C55" s="409"/>
      <c r="D55" s="409"/>
      <c r="E55" s="409"/>
      <c r="G55"/>
    </row>
    <row r="56" spans="2:7" ht="14.25" thickBot="1">
      <c r="B56" s="430" t="s">
        <v>112</v>
      </c>
      <c r="C56" s="411"/>
      <c r="D56" s="411"/>
      <c r="E56" s="411"/>
    </row>
    <row r="57" spans="2:7" ht="34.5" thickBot="1">
      <c r="B57" s="436" t="s">
        <v>42</v>
      </c>
      <c r="C57" s="437"/>
      <c r="D57" s="290" t="s">
        <v>118</v>
      </c>
      <c r="E57" s="291" t="s">
        <v>113</v>
      </c>
    </row>
    <row r="58" spans="2:7">
      <c r="B58" s="152" t="s">
        <v>18</v>
      </c>
      <c r="C58" s="153" t="s">
        <v>43</v>
      </c>
      <c r="D58" s="261">
        <f>D64</f>
        <v>313369.67</v>
      </c>
      <c r="E58" s="262">
        <f>D58/E21</f>
        <v>1</v>
      </c>
    </row>
    <row r="59" spans="2:7" ht="25.5">
      <c r="B59" s="349" t="s">
        <v>4</v>
      </c>
      <c r="C59" s="155" t="s">
        <v>44</v>
      </c>
      <c r="D59" s="263">
        <v>0</v>
      </c>
      <c r="E59" s="264">
        <v>0</v>
      </c>
    </row>
    <row r="60" spans="2:7" ht="25.5">
      <c r="B60" s="350" t="s">
        <v>6</v>
      </c>
      <c r="C60" s="157" t="s">
        <v>45</v>
      </c>
      <c r="D60" s="265">
        <v>0</v>
      </c>
      <c r="E60" s="266">
        <v>0</v>
      </c>
    </row>
    <row r="61" spans="2:7">
      <c r="B61" s="350" t="s">
        <v>8</v>
      </c>
      <c r="C61" s="157" t="s">
        <v>46</v>
      </c>
      <c r="D61" s="265">
        <v>0</v>
      </c>
      <c r="E61" s="266">
        <v>0</v>
      </c>
    </row>
    <row r="62" spans="2:7">
      <c r="B62" s="350" t="s">
        <v>9</v>
      </c>
      <c r="C62" s="157" t="s">
        <v>47</v>
      </c>
      <c r="D62" s="265">
        <v>0</v>
      </c>
      <c r="E62" s="266">
        <v>0</v>
      </c>
    </row>
    <row r="63" spans="2:7">
      <c r="B63" s="350" t="s">
        <v>29</v>
      </c>
      <c r="C63" s="157" t="s">
        <v>48</v>
      </c>
      <c r="D63" s="265">
        <v>0</v>
      </c>
      <c r="E63" s="266">
        <v>0</v>
      </c>
    </row>
    <row r="64" spans="2:7">
      <c r="B64" s="349" t="s">
        <v>31</v>
      </c>
      <c r="C64" s="155" t="s">
        <v>49</v>
      </c>
      <c r="D64" s="263">
        <f>E21</f>
        <v>313369.67</v>
      </c>
      <c r="E64" s="264">
        <f>E58</f>
        <v>1</v>
      </c>
    </row>
    <row r="65" spans="2:5">
      <c r="B65" s="349" t="s">
        <v>33</v>
      </c>
      <c r="C65" s="155" t="s">
        <v>114</v>
      </c>
      <c r="D65" s="263">
        <v>0</v>
      </c>
      <c r="E65" s="264">
        <v>0</v>
      </c>
    </row>
    <row r="66" spans="2:5">
      <c r="B66" s="349" t="s">
        <v>50</v>
      </c>
      <c r="C66" s="155" t="s">
        <v>51</v>
      </c>
      <c r="D66" s="263">
        <v>0</v>
      </c>
      <c r="E66" s="264">
        <v>0</v>
      </c>
    </row>
    <row r="67" spans="2:5">
      <c r="B67" s="350" t="s">
        <v>52</v>
      </c>
      <c r="C67" s="157" t="s">
        <v>53</v>
      </c>
      <c r="D67" s="265">
        <v>0</v>
      </c>
      <c r="E67" s="266">
        <v>0</v>
      </c>
    </row>
    <row r="68" spans="2:5">
      <c r="B68" s="350" t="s">
        <v>54</v>
      </c>
      <c r="C68" s="157" t="s">
        <v>55</v>
      </c>
      <c r="D68" s="265">
        <v>0</v>
      </c>
      <c r="E68" s="266">
        <v>0</v>
      </c>
    </row>
    <row r="69" spans="2:5">
      <c r="B69" s="350" t="s">
        <v>56</v>
      </c>
      <c r="C69" s="157" t="s">
        <v>57</v>
      </c>
      <c r="D69" s="294">
        <v>0</v>
      </c>
      <c r="E69" s="266">
        <v>0</v>
      </c>
    </row>
    <row r="70" spans="2:5">
      <c r="B70" s="351" t="s">
        <v>58</v>
      </c>
      <c r="C70" s="159" t="s">
        <v>59</v>
      </c>
      <c r="D70" s="268">
        <v>0</v>
      </c>
      <c r="E70" s="269">
        <v>0</v>
      </c>
    </row>
    <row r="71" spans="2:5">
      <c r="B71" s="352" t="s">
        <v>23</v>
      </c>
      <c r="C71" s="134" t="s">
        <v>61</v>
      </c>
      <c r="D71" s="270">
        <v>0</v>
      </c>
      <c r="E71" s="271">
        <v>0</v>
      </c>
    </row>
    <row r="72" spans="2:5">
      <c r="B72" s="353" t="s">
        <v>60</v>
      </c>
      <c r="C72" s="161" t="s">
        <v>63</v>
      </c>
      <c r="D72" s="272">
        <f>E14</f>
        <v>0</v>
      </c>
      <c r="E72" s="273">
        <v>0</v>
      </c>
    </row>
    <row r="73" spans="2:5">
      <c r="B73" s="354" t="s">
        <v>62</v>
      </c>
      <c r="C73" s="163" t="s">
        <v>65</v>
      </c>
      <c r="D73" s="274">
        <v>0</v>
      </c>
      <c r="E73" s="275">
        <v>0</v>
      </c>
    </row>
    <row r="74" spans="2:5">
      <c r="B74" s="352" t="s">
        <v>64</v>
      </c>
      <c r="C74" s="134" t="s">
        <v>66</v>
      </c>
      <c r="D74" s="270">
        <f>D58</f>
        <v>313369.67</v>
      </c>
      <c r="E74" s="271">
        <f>E58+E72-E73</f>
        <v>1</v>
      </c>
    </row>
    <row r="75" spans="2:5">
      <c r="B75" s="350" t="s">
        <v>4</v>
      </c>
      <c r="C75" s="157" t="s">
        <v>67</v>
      </c>
      <c r="D75" s="265">
        <f>D74</f>
        <v>313369.67</v>
      </c>
      <c r="E75" s="266">
        <f>E74</f>
        <v>1</v>
      </c>
    </row>
    <row r="76" spans="2:5">
      <c r="B76" s="350" t="s">
        <v>6</v>
      </c>
      <c r="C76" s="157" t="s">
        <v>115</v>
      </c>
      <c r="D76" s="265">
        <v>0</v>
      </c>
      <c r="E76" s="266">
        <v>0</v>
      </c>
    </row>
    <row r="77" spans="2:5" ht="13.5" thickBot="1">
      <c r="B77" s="355" t="s">
        <v>8</v>
      </c>
      <c r="C77" s="165" t="s">
        <v>116</v>
      </c>
      <c r="D77" s="276">
        <v>0</v>
      </c>
      <c r="E77" s="277">
        <v>0</v>
      </c>
    </row>
    <row r="78" spans="2:5">
      <c r="B78" s="177"/>
      <c r="C78" s="177"/>
      <c r="D78" s="215"/>
      <c r="E78" s="215"/>
    </row>
    <row r="79" spans="2:5">
      <c r="B79" s="177"/>
      <c r="C79" s="177"/>
      <c r="D79" s="215"/>
      <c r="E79" s="215"/>
    </row>
    <row r="80" spans="2:5">
      <c r="B80" s="177"/>
      <c r="C80" s="177"/>
      <c r="D80" s="215"/>
      <c r="E80" s="215"/>
    </row>
    <row r="81" spans="2:5">
      <c r="B81" s="177"/>
      <c r="C81" s="177"/>
      <c r="D81" s="215"/>
      <c r="E81" s="215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1" type="noConversion"/>
  <pageMargins left="0.6" right="0.75" top="0.55000000000000004" bottom="0.5" header="0.5" footer="0.5"/>
  <pageSetup paperSize="9" scale="70" orientation="portrait" r:id="rId1"/>
  <headerFooter alignWithMargins="0">
    <oddHeader>&amp;C&amp;"Calibri"&amp;10&amp;K000000Confidential&amp;1#</oddHeader>
  </headerFooter>
  <customProperties>
    <customPr name="_pios_id" r:id="rId2"/>
  </customProperties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sheetPr codeName="Arkusz173"/>
  <dimension ref="A1:M49"/>
  <sheetViews>
    <sheetView zoomScale="80" zoomScaleNormal="80" workbookViewId="0">
      <selection activeCell="G1" sqref="G1:J1048576"/>
    </sheetView>
  </sheetViews>
  <sheetFormatPr defaultRowHeight="12.75"/>
  <cols>
    <col min="3" max="3" width="13.85546875" customWidth="1"/>
    <col min="4" max="4" width="19" customWidth="1"/>
    <col min="5" max="5" width="18.5703125" customWidth="1"/>
    <col min="6" max="6" width="17.85546875" customWidth="1"/>
    <col min="7" max="7" width="18.85546875" customWidth="1"/>
    <col min="8" max="8" width="16" customWidth="1"/>
    <col min="9" max="9" width="14" customWidth="1"/>
    <col min="12" max="12" width="16.42578125" bestFit="1" customWidth="1"/>
    <col min="13" max="13" width="12.42578125" bestFit="1" customWidth="1"/>
  </cols>
  <sheetData>
    <row r="1" spans="1:13">
      <c r="A1" s="21"/>
      <c r="B1" s="22"/>
      <c r="C1" s="22" t="s">
        <v>88</v>
      </c>
      <c r="D1" s="23"/>
      <c r="E1" s="23"/>
      <c r="F1" s="23"/>
    </row>
    <row r="2" spans="1:13">
      <c r="A2" s="21"/>
      <c r="B2" s="22"/>
      <c r="C2" s="22" t="s">
        <v>89</v>
      </c>
      <c r="D2" s="23"/>
      <c r="E2" s="23"/>
      <c r="F2" s="23"/>
    </row>
    <row r="3" spans="1:13">
      <c r="A3" s="21"/>
      <c r="B3" s="22"/>
      <c r="C3" s="22" t="s">
        <v>90</v>
      </c>
      <c r="D3" s="23"/>
      <c r="E3" s="23"/>
      <c r="F3" s="23"/>
    </row>
    <row r="4" spans="1:13">
      <c r="A4" s="21"/>
      <c r="B4" s="22"/>
      <c r="C4" s="22" t="s">
        <v>91</v>
      </c>
      <c r="D4" s="23"/>
      <c r="E4" s="23"/>
      <c r="F4" s="23"/>
    </row>
    <row r="5" spans="1:13">
      <c r="A5" s="21"/>
      <c r="B5" s="22"/>
      <c r="C5" s="22" t="s">
        <v>200</v>
      </c>
      <c r="D5" s="23"/>
      <c r="E5" s="23"/>
      <c r="F5" s="23"/>
      <c r="G5" s="119"/>
    </row>
    <row r="6" spans="1:13" ht="13.5" thickBot="1">
      <c r="A6" s="21"/>
      <c r="B6" s="22"/>
      <c r="C6" s="22"/>
      <c r="D6" s="23"/>
      <c r="E6" s="23"/>
      <c r="F6" s="23"/>
      <c r="G6" s="57"/>
    </row>
    <row r="7" spans="1:13">
      <c r="A7" s="21"/>
      <c r="B7" s="24"/>
      <c r="C7" s="25"/>
      <c r="D7" s="26"/>
      <c r="E7" s="27"/>
      <c r="F7" s="28"/>
    </row>
    <row r="8" spans="1:13">
      <c r="A8" s="21"/>
      <c r="B8" s="30"/>
      <c r="C8" s="29"/>
      <c r="D8" s="31"/>
      <c r="E8" s="32"/>
      <c r="F8" s="28"/>
    </row>
    <row r="9" spans="1:13">
      <c r="A9" s="21"/>
      <c r="B9" s="30"/>
      <c r="C9" s="29"/>
      <c r="D9" s="130">
        <v>45838</v>
      </c>
      <c r="E9" s="130">
        <v>46203</v>
      </c>
      <c r="F9" s="28"/>
    </row>
    <row r="10" spans="1:13" ht="13.5" thickBot="1">
      <c r="A10" s="21"/>
      <c r="B10" s="33"/>
      <c r="C10" s="34"/>
      <c r="D10" s="35"/>
      <c r="E10" s="36"/>
      <c r="F10" s="28"/>
    </row>
    <row r="11" spans="1:13">
      <c r="A11" s="21"/>
      <c r="B11" s="30"/>
      <c r="C11" s="29"/>
      <c r="D11" s="31"/>
      <c r="E11" s="32"/>
      <c r="F11" s="29"/>
    </row>
    <row r="12" spans="1:13">
      <c r="A12" s="21"/>
      <c r="B12" s="30"/>
      <c r="C12" s="29"/>
      <c r="D12" s="37"/>
      <c r="E12" s="38"/>
      <c r="F12" s="29"/>
      <c r="H12" s="57"/>
    </row>
    <row r="13" spans="1:13">
      <c r="A13" s="21"/>
      <c r="B13" s="39" t="s">
        <v>92</v>
      </c>
      <c r="C13" s="40"/>
      <c r="D13" s="143">
        <v>57475315.68</v>
      </c>
      <c r="E13" s="214">
        <v>55472796.359999999</v>
      </c>
      <c r="F13" s="43"/>
      <c r="G13" s="57"/>
      <c r="H13" s="57"/>
    </row>
    <row r="14" spans="1:13">
      <c r="A14" s="21"/>
      <c r="B14" s="39"/>
      <c r="C14" s="40"/>
      <c r="D14" s="41"/>
      <c r="E14" s="42"/>
      <c r="F14" s="43"/>
      <c r="H14" s="57"/>
      <c r="I14" s="57"/>
    </row>
    <row r="15" spans="1:13">
      <c r="A15" s="21"/>
      <c r="B15" s="39"/>
      <c r="C15" s="40"/>
      <c r="D15" s="41"/>
      <c r="E15" s="42"/>
      <c r="F15" s="43"/>
      <c r="G15" s="57"/>
      <c r="H15" s="127"/>
      <c r="I15" s="127"/>
      <c r="M15" s="57"/>
    </row>
    <row r="16" spans="1:13" ht="13.5" thickBot="1">
      <c r="A16" s="21"/>
      <c r="B16" s="39"/>
      <c r="C16" s="40"/>
      <c r="D16" s="41"/>
      <c r="E16" s="42"/>
      <c r="F16" s="43"/>
      <c r="G16" s="120"/>
      <c r="H16" s="57"/>
      <c r="I16" s="57"/>
    </row>
    <row r="17" spans="1:12">
      <c r="A17" s="21"/>
      <c r="B17" s="44"/>
      <c r="C17" s="45"/>
      <c r="D17" s="46"/>
      <c r="E17" s="47"/>
      <c r="F17" s="56"/>
      <c r="G17" s="120"/>
      <c r="H17" s="57"/>
      <c r="I17" s="57"/>
    </row>
    <row r="18" spans="1:12">
      <c r="A18" s="21"/>
      <c r="B18" s="39" t="s">
        <v>93</v>
      </c>
      <c r="C18" s="40"/>
      <c r="D18" s="41">
        <f>SUM('Fundusz Gwarantowany:Generali KZ'!D35)</f>
        <v>11207317.27</v>
      </c>
      <c r="E18" s="41">
        <f>SUM('Fundusz Gwarantowany:Generali KZ'!E35)</f>
        <v>10849197.139999999</v>
      </c>
      <c r="F18" s="56"/>
      <c r="G18" s="120"/>
      <c r="H18" s="57"/>
    </row>
    <row r="19" spans="1:12">
      <c r="A19" s="21"/>
      <c r="B19" s="39"/>
      <c r="C19" s="40"/>
      <c r="D19" s="41"/>
      <c r="E19" s="42"/>
      <c r="F19" s="56"/>
      <c r="G19" s="121"/>
      <c r="H19" s="57"/>
      <c r="I19" s="57"/>
    </row>
    <row r="20" spans="1:12" ht="13.5" thickBot="1">
      <c r="A20" s="21"/>
      <c r="B20" s="48"/>
      <c r="C20" s="49"/>
      <c r="D20" s="50"/>
      <c r="E20" s="51"/>
      <c r="F20" s="56"/>
      <c r="G20" s="135"/>
      <c r="H20" s="95"/>
      <c r="I20" s="57"/>
      <c r="J20" s="57"/>
      <c r="K20" s="57"/>
      <c r="L20" s="127"/>
    </row>
    <row r="21" spans="1:12">
      <c r="A21" s="21"/>
      <c r="B21" s="39"/>
      <c r="C21" s="40"/>
      <c r="D21" s="41"/>
      <c r="E21" s="42"/>
      <c r="F21" s="56"/>
      <c r="G21" s="135"/>
      <c r="H21" s="95"/>
      <c r="I21" s="57"/>
      <c r="J21" s="57"/>
      <c r="K21" s="57"/>
      <c r="L21" s="127"/>
    </row>
    <row r="22" spans="1:12">
      <c r="A22" s="21"/>
      <c r="B22" s="39"/>
      <c r="C22" s="40"/>
      <c r="D22" s="41"/>
      <c r="E22" s="42"/>
      <c r="F22" s="56"/>
      <c r="G22" s="135"/>
      <c r="H22" s="95"/>
      <c r="I22" s="57"/>
      <c r="J22" s="57"/>
      <c r="K22" s="57"/>
      <c r="L22" s="127"/>
    </row>
    <row r="23" spans="1:12">
      <c r="A23" s="21"/>
      <c r="B23" s="39" t="s">
        <v>94</v>
      </c>
      <c r="C23" s="40"/>
      <c r="D23" s="41">
        <f>D13-D18</f>
        <v>46267998.409999996</v>
      </c>
      <c r="E23" s="42">
        <f>E13-E18</f>
        <v>44623599.219999999</v>
      </c>
      <c r="F23" s="56"/>
      <c r="G23" s="135"/>
      <c r="H23" s="95"/>
      <c r="I23" s="57"/>
      <c r="J23" s="57"/>
      <c r="K23" s="57"/>
      <c r="L23" s="127"/>
    </row>
    <row r="24" spans="1:12">
      <c r="A24" s="21"/>
      <c r="B24" s="30"/>
      <c r="C24" s="29"/>
      <c r="D24" s="37"/>
      <c r="E24" s="38"/>
      <c r="F24" s="21"/>
      <c r="G24" s="135"/>
      <c r="H24" s="95"/>
      <c r="I24" s="57"/>
      <c r="J24" s="57"/>
      <c r="K24" s="57"/>
      <c r="L24" s="127"/>
    </row>
    <row r="25" spans="1:12">
      <c r="A25" s="21"/>
      <c r="B25" s="30"/>
      <c r="C25" s="29"/>
      <c r="D25" s="37"/>
      <c r="E25" s="38"/>
      <c r="F25" s="21"/>
      <c r="G25" s="135"/>
      <c r="H25" s="95"/>
      <c r="I25" s="57"/>
      <c r="J25" s="57"/>
      <c r="K25" s="57"/>
      <c r="L25" s="57"/>
    </row>
    <row r="26" spans="1:12" ht="13.5" thickBot="1">
      <c r="A26" s="21"/>
      <c r="B26" s="33"/>
      <c r="C26" s="34"/>
      <c r="D26" s="52"/>
      <c r="E26" s="53"/>
      <c r="F26" s="21"/>
      <c r="G26" s="135"/>
      <c r="H26" s="95"/>
    </row>
    <row r="27" spans="1:12">
      <c r="G27" s="135"/>
      <c r="H27" s="57"/>
    </row>
    <row r="28" spans="1:12">
      <c r="D28" s="57"/>
      <c r="E28" s="54"/>
    </row>
    <row r="29" spans="1:12">
      <c r="D29" s="57"/>
      <c r="H29" s="57"/>
    </row>
    <row r="30" spans="1:12">
      <c r="D30" s="57"/>
      <c r="E30" s="57"/>
      <c r="H30" s="57"/>
    </row>
    <row r="31" spans="1:12">
      <c r="D31" s="57"/>
      <c r="E31" s="57"/>
    </row>
    <row r="32" spans="1:12">
      <c r="D32" s="57"/>
      <c r="E32" s="57"/>
    </row>
    <row r="33" spans="4:5">
      <c r="D33" s="57"/>
      <c r="E33" s="57"/>
    </row>
    <row r="34" spans="4:5">
      <c r="D34" s="57"/>
      <c r="E34" s="57"/>
    </row>
    <row r="35" spans="4:5">
      <c r="D35" s="57"/>
      <c r="E35" s="57"/>
    </row>
    <row r="36" spans="4:5">
      <c r="D36" s="57"/>
    </row>
    <row r="37" spans="4:5">
      <c r="D37" s="57"/>
    </row>
    <row r="38" spans="4:5">
      <c r="D38" s="57"/>
      <c r="E38" s="57"/>
    </row>
    <row r="39" spans="4:5">
      <c r="D39" s="57"/>
      <c r="E39" s="57"/>
    </row>
    <row r="40" spans="4:5">
      <c r="D40" s="57"/>
      <c r="E40" s="57"/>
    </row>
    <row r="41" spans="4:5">
      <c r="D41" s="57"/>
      <c r="E41" s="57"/>
    </row>
    <row r="42" spans="4:5">
      <c r="E42" s="57"/>
    </row>
    <row r="43" spans="4:5">
      <c r="E43" s="57"/>
    </row>
    <row r="44" spans="4:5">
      <c r="E44" s="57"/>
    </row>
    <row r="45" spans="4:5">
      <c r="D45" s="57"/>
      <c r="E45" s="57"/>
    </row>
    <row r="46" spans="4:5">
      <c r="E46" s="57"/>
    </row>
    <row r="48" spans="4:5">
      <c r="E48" s="57"/>
    </row>
    <row r="49" spans="5:5">
      <c r="E49" s="57"/>
    </row>
  </sheetData>
  <phoneticPr fontId="11" type="noConversion"/>
  <pageMargins left="0.7" right="0.7" top="0.75" bottom="0.75" header="0.3" footer="0.3"/>
  <pageSetup paperSize="9" orientation="portrait" r:id="rId1"/>
  <headerFooter>
    <oddHeader>&amp;C&amp;"Calibri"&amp;10&amp;K000000Confidential&amp;1#</oddHeader>
  </headerFooter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91</vt:i4>
      </vt:variant>
      <vt:variant>
        <vt:lpstr>Nazwane zakresy</vt:lpstr>
      </vt:variant>
      <vt:variant>
        <vt:i4>54</vt:i4>
      </vt:variant>
    </vt:vector>
  </HeadingPairs>
  <TitlesOfParts>
    <vt:vector size="145" baseType="lpstr">
      <vt:lpstr>Fundusz Gwarantowany</vt:lpstr>
      <vt:lpstr>Fundusz Stabilnego Wzrostu</vt:lpstr>
      <vt:lpstr>Fundusz Dynamiczny</vt:lpstr>
      <vt:lpstr>Fundusz Obligacji</vt:lpstr>
      <vt:lpstr>Fundusz Aktywnej Alokacji</vt:lpstr>
      <vt:lpstr>Fundusz Akcji Plus</vt:lpstr>
      <vt:lpstr>Fundusz Akcji Małych i ŚS</vt:lpstr>
      <vt:lpstr>Fundusz Pieniężny</vt:lpstr>
      <vt:lpstr>Fundusz Polskich Obl. Skarb.</vt:lpstr>
      <vt:lpstr>Fundusz Selektywny</vt:lpstr>
      <vt:lpstr>Fundusz Akcji Glob.</vt:lpstr>
      <vt:lpstr>Fundusz Obligacji Glob.</vt:lpstr>
      <vt:lpstr>Fundusz Energetyczny</vt:lpstr>
      <vt:lpstr>Fundusz POSBis</vt:lpstr>
      <vt:lpstr>Fundusz Zachowawczy</vt:lpstr>
      <vt:lpstr>Portfel Aktywnej Alokacji</vt:lpstr>
      <vt:lpstr>Portfel Dynamiczny</vt:lpstr>
      <vt:lpstr>Portfel Stabilnego Wzrostu</vt:lpstr>
      <vt:lpstr>Portfel ARR</vt:lpstr>
      <vt:lpstr>Portfel ARW</vt:lpstr>
      <vt:lpstr>Portfel OZ</vt:lpstr>
      <vt:lpstr>Fundusz Konserwatywny</vt:lpstr>
      <vt:lpstr>Fundusz Zrównoważony</vt:lpstr>
      <vt:lpstr>Fundusz Aktywny</vt:lpstr>
      <vt:lpstr>Fundusz Międzynarodowy</vt:lpstr>
      <vt:lpstr>Fundusz Azjatycki</vt:lpstr>
      <vt:lpstr>Aktywny - Surowce i Nowe Gosp.</vt:lpstr>
      <vt:lpstr>Zabezpieczony - Dalekiego Wsch.</vt:lpstr>
      <vt:lpstr>Zaabezpieczony - Europy Wsch.</vt:lpstr>
      <vt:lpstr>Strategii Multiobligacyjnych</vt:lpstr>
      <vt:lpstr>Zabezpieczony - Rynku Polskiego</vt:lpstr>
      <vt:lpstr>Allianz Obligacji Plus</vt:lpstr>
      <vt:lpstr>Allianz Akcji Małych i ŚS</vt:lpstr>
      <vt:lpstr>Allianz Konserw.</vt:lpstr>
      <vt:lpstr>Allianz Polskich Obl.Skarb.</vt:lpstr>
      <vt:lpstr>Allianz Dyn.Multistrategia</vt:lpstr>
      <vt:lpstr>Allianz Def.Multistrategia</vt:lpstr>
      <vt:lpstr>Allianz Zbal.Multistrategia</vt:lpstr>
      <vt:lpstr>Templeton EI</vt:lpstr>
      <vt:lpstr>Franklin GFS</vt:lpstr>
      <vt:lpstr>Franklin USO</vt:lpstr>
      <vt:lpstr>Investor Fun.Dyw. Wzr</vt:lpstr>
      <vt:lpstr>Investor TOP MISS</vt:lpstr>
      <vt:lpstr>Investor Zrównoważony</vt:lpstr>
      <vt:lpstr>Investor Quality</vt:lpstr>
      <vt:lpstr>Investor RWS</vt:lpstr>
      <vt:lpstr>Investor Skarb Krótk</vt:lpstr>
      <vt:lpstr>Investor Gold</vt:lpstr>
      <vt:lpstr>Investor Indie i Chiny</vt:lpstr>
      <vt:lpstr>JPM EMO</vt:lpstr>
      <vt:lpstr>JPM GH</vt:lpstr>
      <vt:lpstr>Esaliens Akcji</vt:lpstr>
      <vt:lpstr>Esaliens Obligacji</vt:lpstr>
      <vt:lpstr>Esaliens Kons</vt:lpstr>
      <vt:lpstr>Esaliens Med.i NT</vt:lpstr>
      <vt:lpstr>Millenium Master V</vt:lpstr>
      <vt:lpstr>Millenium Master VI</vt:lpstr>
      <vt:lpstr>Millenium Master VII</vt:lpstr>
      <vt:lpstr>ING Akcji</vt:lpstr>
      <vt:lpstr>ING Obligacji</vt:lpstr>
      <vt:lpstr>ING Eur.SD</vt:lpstr>
      <vt:lpstr>ING Glob. Długu Korp.</vt:lpstr>
      <vt:lpstr>ING Glob.SD</vt:lpstr>
      <vt:lpstr>ING J</vt:lpstr>
      <vt:lpstr>ING ORW</vt:lpstr>
      <vt:lpstr>Pekao OW</vt:lpstr>
      <vt:lpstr>Pekao Spokojna Inw</vt:lpstr>
      <vt:lpstr>Pekao Surowców i Energii</vt:lpstr>
      <vt:lpstr>Pekao Kons.</vt:lpstr>
      <vt:lpstr>Pekao Kons.+</vt:lpstr>
      <vt:lpstr>Pekao DA2</vt:lpstr>
      <vt:lpstr>Pekao OP</vt:lpstr>
      <vt:lpstr>Pekao SG</vt:lpstr>
      <vt:lpstr>PKO Obligacji Średn.</vt:lpstr>
      <vt:lpstr>PZU AK</vt:lpstr>
      <vt:lpstr>PZU AMiŚS</vt:lpstr>
      <vt:lpstr>PZU M</vt:lpstr>
      <vt:lpstr>Schroder ISF EE</vt:lpstr>
      <vt:lpstr>Schroder ISF FME</vt:lpstr>
      <vt:lpstr>Schroder ISF GDG</vt:lpstr>
      <vt:lpstr>Schroder ISF GCHI</vt:lpstr>
      <vt:lpstr>Templeton GB</vt:lpstr>
      <vt:lpstr>Templeton GTR</vt:lpstr>
      <vt:lpstr>Generali AM</vt:lpstr>
      <vt:lpstr>Generali AMIŚS</vt:lpstr>
      <vt:lpstr>Generali KA</vt:lpstr>
      <vt:lpstr>Generali ARW</vt:lpstr>
      <vt:lpstr>Generali KO</vt:lpstr>
      <vt:lpstr>Generali OU</vt:lpstr>
      <vt:lpstr>Generali KZ</vt:lpstr>
      <vt:lpstr>dodatkowedane</vt:lpstr>
      <vt:lpstr>'Aktywny - Surowce i Nowe Gosp.'!Obszar_wydruku</vt:lpstr>
      <vt:lpstr>'Allianz Def.Multistrategia'!Obszar_wydruku</vt:lpstr>
      <vt:lpstr>'Allianz Dyn.Multistrategia'!Obszar_wydruku</vt:lpstr>
      <vt:lpstr>'Allianz Konserw.'!Obszar_wydruku</vt:lpstr>
      <vt:lpstr>'Allianz Obligacji Plus'!Obszar_wydruku</vt:lpstr>
      <vt:lpstr>'Allianz Polskich Obl.Skarb.'!Obszar_wydruku</vt:lpstr>
      <vt:lpstr>'Allianz Zbal.Multistrategia'!Obszar_wydruku</vt:lpstr>
      <vt:lpstr>'Franklin GFS'!Obszar_wydruku</vt:lpstr>
      <vt:lpstr>'Franklin USO'!Obszar_wydruku</vt:lpstr>
      <vt:lpstr>'Fundusz Akcji Glob.'!Obszar_wydruku</vt:lpstr>
      <vt:lpstr>'Fundusz Akcji Małych i ŚS'!Obszar_wydruku</vt:lpstr>
      <vt:lpstr>'Fundusz Akcji Plus'!Obszar_wydruku</vt:lpstr>
      <vt:lpstr>'Fundusz Aktywnej Alokacji'!Obszar_wydruku</vt:lpstr>
      <vt:lpstr>'Fundusz Aktywny'!Obszar_wydruku</vt:lpstr>
      <vt:lpstr>'Fundusz Azjatycki'!Obszar_wydruku</vt:lpstr>
      <vt:lpstr>'Fundusz Dynamiczny'!Obszar_wydruku</vt:lpstr>
      <vt:lpstr>'Fundusz Energetyczny'!Obszar_wydruku</vt:lpstr>
      <vt:lpstr>'Fundusz Gwarantowany'!Obszar_wydruku</vt:lpstr>
      <vt:lpstr>'Fundusz Konserwatywny'!Obszar_wydruku</vt:lpstr>
      <vt:lpstr>'Fundusz Międzynarodowy'!Obszar_wydruku</vt:lpstr>
      <vt:lpstr>'Fundusz Obligacji'!Obszar_wydruku</vt:lpstr>
      <vt:lpstr>'Fundusz Obligacji Glob.'!Obszar_wydruku</vt:lpstr>
      <vt:lpstr>'Fundusz Pieniężny'!Obszar_wydruku</vt:lpstr>
      <vt:lpstr>'Fundusz Polskich Obl. Skarb.'!Obszar_wydruku</vt:lpstr>
      <vt:lpstr>'Fundusz POSBis'!Obszar_wydruku</vt:lpstr>
      <vt:lpstr>'Fundusz Selektywny'!Obszar_wydruku</vt:lpstr>
      <vt:lpstr>'Fundusz Zachowawczy'!Obszar_wydruku</vt:lpstr>
      <vt:lpstr>'Fundusz Zrównoważony'!Obszar_wydruku</vt:lpstr>
      <vt:lpstr>'Generali KO'!Obszar_wydruku</vt:lpstr>
      <vt:lpstr>'ING Eur.SD'!Obszar_wydruku</vt:lpstr>
      <vt:lpstr>'ING Glob. Długu Korp.'!Obszar_wydruku</vt:lpstr>
      <vt:lpstr>'ING Glob.SD'!Obszar_wydruku</vt:lpstr>
      <vt:lpstr>'Investor Fun.Dyw. Wzr'!Obszar_wydruku</vt:lpstr>
      <vt:lpstr>'Investor Quality'!Obszar_wydruku</vt:lpstr>
      <vt:lpstr>'Pekao DA2'!Obszar_wydruku</vt:lpstr>
      <vt:lpstr>'Pekao Kons.'!Obszar_wydruku</vt:lpstr>
      <vt:lpstr>'Pekao Kons.+'!Obszar_wydruku</vt:lpstr>
      <vt:lpstr>'Pekao OP'!Obszar_wydruku</vt:lpstr>
      <vt:lpstr>'Pekao Spokojna Inw'!Obszar_wydruku</vt:lpstr>
      <vt:lpstr>'Portfel Aktywnej Alokacji'!Obszar_wydruku</vt:lpstr>
      <vt:lpstr>'Portfel ARR'!Obszar_wydruku</vt:lpstr>
      <vt:lpstr>'Portfel ARW'!Obszar_wydruku</vt:lpstr>
      <vt:lpstr>'Portfel Dynamiczny'!Obszar_wydruku</vt:lpstr>
      <vt:lpstr>'Portfel OZ'!Obszar_wydruku</vt:lpstr>
      <vt:lpstr>'Portfel Stabilnego Wzrostu'!Obszar_wydruku</vt:lpstr>
      <vt:lpstr>'PZU AMiŚS'!Obszar_wydruku</vt:lpstr>
      <vt:lpstr>'PZU M'!Obszar_wydruku</vt:lpstr>
      <vt:lpstr>'Schroder ISF FME'!Obszar_wydruku</vt:lpstr>
      <vt:lpstr>'Schroder ISF GCHI'!Obszar_wydruku</vt:lpstr>
      <vt:lpstr>'Schroder ISF GDG'!Obszar_wydruku</vt:lpstr>
      <vt:lpstr>'Templeton EI'!Obszar_wydruku</vt:lpstr>
      <vt:lpstr>'Templeton GTR'!Obszar_wydruku</vt:lpstr>
      <vt:lpstr>'Zaabezpieczony - Europy Wsch.'!Obszar_wydruku</vt:lpstr>
      <vt:lpstr>'Zabezpieczony - Dalekiego Wsch.'!Obszar_wydruku</vt:lpstr>
    </vt:vector>
  </TitlesOfParts>
  <Company>Allianz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pprzeborowski</dc:creator>
  <cp:lastModifiedBy>Krasnodebska, Izabela (TUiR Allianz Polska SA)</cp:lastModifiedBy>
  <cp:lastPrinted>2015-02-02T16:54:01Z</cp:lastPrinted>
  <dcterms:created xsi:type="dcterms:W3CDTF">2012-07-31T14:09:53Z</dcterms:created>
  <dcterms:modified xsi:type="dcterms:W3CDTF">2026-08-05T10:58:24Z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f2588e-f000-43f9-af86-11fa810e993f_Enabled">
    <vt:lpwstr>true</vt:lpwstr>
  </property>
  <property fmtid="{D5CDD505-2E9C-101B-9397-08002B2CF9AE}" pid="3" name="MSIP_Label_1cf2588e-f000-43f9-af86-11fa810e993f_SetDate">
    <vt:lpwstr>2023-07-28T14:06:18Z</vt:lpwstr>
  </property>
  <property fmtid="{D5CDD505-2E9C-101B-9397-08002B2CF9AE}" pid="4" name="MSIP_Label_1cf2588e-f000-43f9-af86-11fa810e993f_Method">
    <vt:lpwstr>Privileged</vt:lpwstr>
  </property>
  <property fmtid="{D5CDD505-2E9C-101B-9397-08002B2CF9AE}" pid="5" name="MSIP_Label_1cf2588e-f000-43f9-af86-11fa810e993f_Name">
    <vt:lpwstr>1cf2588e-f000-43f9-af86-11fa810e993f</vt:lpwstr>
  </property>
  <property fmtid="{D5CDD505-2E9C-101B-9397-08002B2CF9AE}" pid="6" name="MSIP_Label_1cf2588e-f000-43f9-af86-11fa810e993f_SiteId">
    <vt:lpwstr>6e06e42d-6925-47c6-b9e7-9581c7ca302a</vt:lpwstr>
  </property>
  <property fmtid="{D5CDD505-2E9C-101B-9397-08002B2CF9AE}" pid="7" name="MSIP_Label_1cf2588e-f000-43f9-af86-11fa810e993f_ActionId">
    <vt:lpwstr>39ff0d11-1374-4474-a733-be6a0d60e70a</vt:lpwstr>
  </property>
  <property fmtid="{D5CDD505-2E9C-101B-9397-08002B2CF9AE}" pid="8" name="MSIP_Label_1cf2588e-f000-43f9-af86-11fa810e993f_ContentBits">
    <vt:lpwstr>1</vt:lpwstr>
  </property>
  <property fmtid="{D5CDD505-2E9C-101B-9397-08002B2CF9AE}" pid="9" name="CustomUiType">
    <vt:lpwstr>2</vt:lpwstr>
  </property>
  <property fmtid="{D5CDD505-2E9C-101B-9397-08002B2CF9AE}" pid="11" name="_NewReviewCycle">
    <vt:lpwstr/>
  </property>
</Properties>
</file>