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ustomProperty31.bin" ContentType="application/vnd.openxmlformats-officedocument.spreadsheetml.customProperty"/>
  <Override PartName="/xl/customProperty32.bin" ContentType="application/vnd.openxmlformats-officedocument.spreadsheetml.customProperty"/>
  <Override PartName="/xl/customProperty33.bin" ContentType="application/vnd.openxmlformats-officedocument.spreadsheetml.customProperty"/>
  <Override PartName="/xl/customProperty34.bin" ContentType="application/vnd.openxmlformats-officedocument.spreadsheetml.customProperty"/>
  <Override PartName="/xl/customProperty35.bin" ContentType="application/vnd.openxmlformats-officedocument.spreadsheetml.customProperty"/>
  <Override PartName="/xl/customProperty36.bin" ContentType="application/vnd.openxmlformats-officedocument.spreadsheetml.customProperty"/>
  <Override PartName="/xl/customProperty37.bin" ContentType="application/vnd.openxmlformats-officedocument.spreadsheetml.customProperty"/>
  <Override PartName="/xl/customProperty38.bin" ContentType="application/vnd.openxmlformats-officedocument.spreadsheetml.customProperty"/>
  <Override PartName="/xl/customProperty39.bin" ContentType="application/vnd.openxmlformats-officedocument.spreadsheetml.customProperty"/>
  <Override PartName="/xl/customProperty40.bin" ContentType="application/vnd.openxmlformats-officedocument.spreadsheetml.customProperty"/>
  <Override PartName="/xl/customProperty41.bin" ContentType="application/vnd.openxmlformats-officedocument.spreadsheetml.customProperty"/>
  <Override PartName="/xl/customProperty42.bin" ContentType="application/vnd.openxmlformats-officedocument.spreadsheetml.customProperty"/>
  <Override PartName="/xl/customProperty43.bin" ContentType="application/vnd.openxmlformats-officedocument.spreadsheetml.customProperty"/>
  <Override PartName="/xl/customProperty44.bin" ContentType="application/vnd.openxmlformats-officedocument.spreadsheetml.customProperty"/>
  <Override PartName="/xl/customProperty45.bin" ContentType="application/vnd.openxmlformats-officedocument.spreadsheetml.customProperty"/>
  <Override PartName="/xl/customProperty46.bin" ContentType="application/vnd.openxmlformats-officedocument.spreadsheetml.customProperty"/>
  <Override PartName="/xl/customProperty47.bin" ContentType="application/vnd.openxmlformats-officedocument.spreadsheetml.customProperty"/>
  <Override PartName="/xl/customProperty48.bin" ContentType="application/vnd.openxmlformats-officedocument.spreadsheetml.customProperty"/>
  <Override PartName="/xl/customProperty49.bin" ContentType="application/vnd.openxmlformats-officedocument.spreadsheetml.customProperty"/>
  <Override PartName="/xl/customProperty50.bin" ContentType="application/vnd.openxmlformats-officedocument.spreadsheetml.customProperty"/>
  <Override PartName="/xl/customProperty51.bin" ContentType="application/vnd.openxmlformats-officedocument.spreadsheetml.customProperty"/>
  <Override PartName="/xl/customProperty52.bin" ContentType="application/vnd.openxmlformats-officedocument.spreadsheetml.customProperty"/>
  <Override PartName="/xl/customProperty53.bin" ContentType="application/vnd.openxmlformats-officedocument.spreadsheetml.customProperty"/>
  <Override PartName="/xl/customProperty54.bin" ContentType="application/vnd.openxmlformats-officedocument.spreadsheetml.customProperty"/>
  <Override PartName="/xl/customProperty55.bin" ContentType="application/vnd.openxmlformats-officedocument.spreadsheetml.customProperty"/>
  <Override PartName="/xl/customProperty56.bin" ContentType="application/vnd.openxmlformats-officedocument.spreadsheetml.customProperty"/>
  <Override PartName="/xl/customProperty57.bin" ContentType="application/vnd.openxmlformats-officedocument.spreadsheetml.customProperty"/>
  <Override PartName="/xl/customProperty58.bin" ContentType="application/vnd.openxmlformats-officedocument.spreadsheetml.customProperty"/>
  <Override PartName="/xl/customProperty59.bin" ContentType="application/vnd.openxmlformats-officedocument.spreadsheetml.customProperty"/>
  <Override PartName="/xl/customProperty60.bin" ContentType="application/vnd.openxmlformats-officedocument.spreadsheetml.customProperty"/>
  <Override PartName="/xl/customProperty61.bin" ContentType="application/vnd.openxmlformats-officedocument.spreadsheetml.customProperty"/>
  <Override PartName="/xl/customProperty62.bin" ContentType="application/vnd.openxmlformats-officedocument.spreadsheetml.customProperty"/>
  <Override PartName="/xl/customProperty63.bin" ContentType="application/vnd.openxmlformats-officedocument.spreadsheetml.customProperty"/>
  <Override PartName="/xl/customProperty64.bin" ContentType="application/vnd.openxmlformats-officedocument.spreadsheetml.customProperty"/>
  <Override PartName="/xl/customProperty65.bin" ContentType="application/vnd.openxmlformats-officedocument.spreadsheetml.customProperty"/>
  <Override PartName="/xl/customProperty66.bin" ContentType="application/vnd.openxmlformats-officedocument.spreadsheetml.customProperty"/>
  <Override PartName="/xl/customProperty67.bin" ContentType="application/vnd.openxmlformats-officedocument.spreadsheetml.customProperty"/>
  <Override PartName="/xl/customProperty68.bin" ContentType="application/vnd.openxmlformats-officedocument.spreadsheetml.customProperty"/>
  <Override PartName="/xl/customProperty69.bin" ContentType="application/vnd.openxmlformats-officedocument.spreadsheetml.customProperty"/>
  <Override PartName="/xl/customProperty70.bin" ContentType="application/vnd.openxmlformats-officedocument.spreadsheetml.customProperty"/>
  <Override PartName="/xl/customProperty71.bin" ContentType="application/vnd.openxmlformats-officedocument.spreadsheetml.customProperty"/>
  <Override PartName="/xl/customProperty72.bin" ContentType="application/vnd.openxmlformats-officedocument.spreadsheetml.customProperty"/>
  <Override PartName="/xl/customProperty73.bin" ContentType="application/vnd.openxmlformats-officedocument.spreadsheetml.customProperty"/>
  <Override PartName="/xl/customProperty74.bin" ContentType="application/vnd.openxmlformats-officedocument.spreadsheetml.customProperty"/>
  <Override PartName="/xl/customProperty75.bin" ContentType="application/vnd.openxmlformats-officedocument.spreadsheetml.customProperty"/>
  <Override PartName="/xl/customProperty76.bin" ContentType="application/vnd.openxmlformats-officedocument.spreadsheetml.customProperty"/>
  <Override PartName="/xl/customProperty77.bin" ContentType="application/vnd.openxmlformats-officedocument.spreadsheetml.customProperty"/>
  <Override PartName="/xl/customProperty78.bin" ContentType="application/vnd.openxmlformats-officedocument.spreadsheetml.customProperty"/>
  <Override PartName="/xl/customProperty79.bin" ContentType="application/vnd.openxmlformats-officedocument.spreadsheetml.customProperty"/>
  <Override PartName="/xl/customProperty80.bin" ContentType="application/vnd.openxmlformats-officedocument.spreadsheetml.customProperty"/>
  <Override PartName="/xl/customProperty81.bin" ContentType="application/vnd.openxmlformats-officedocument.spreadsheetml.customProperty"/>
  <Override PartName="/xl/customProperty82.bin" ContentType="application/vnd.openxmlformats-officedocument.spreadsheetml.customProperty"/>
  <Override PartName="/xl/customProperty83.bin" ContentType="application/vnd.openxmlformats-officedocument.spreadsheetml.customProperty"/>
  <Override PartName="/xl/customProperty84.bin" ContentType="application/vnd.openxmlformats-officedocument.spreadsheetml.customProperty"/>
  <Override PartName="/xl/customProperty85.bin" ContentType="application/vnd.openxmlformats-officedocument.spreadsheetml.customProperty"/>
  <Override PartName="/xl/customProperty86.bin" ContentType="application/vnd.openxmlformats-officedocument.spreadsheetml.customProperty"/>
  <Override PartName="/xl/customProperty87.bin" ContentType="application/vnd.openxmlformats-officedocument.spreadsheetml.customProperty"/>
  <Override PartName="/xl/customProperty88.bin" ContentType="application/vnd.openxmlformats-officedocument.spreadsheetml.customProperty"/>
  <Override PartName="/xl/customProperty89.bin" ContentType="application/vnd.openxmlformats-officedocument.spreadsheetml.customProperty"/>
  <Override PartName="/xl/customProperty90.bin" ContentType="application/vnd.openxmlformats-officedocument.spreadsheetml.customProperty"/>
  <Override PartName="/xl/customProperty91.bin" ContentType="application/vnd.openxmlformats-officedocument.spreadsheetml.customProperty"/>
  <Override PartName="/xl/customProperty9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Ksiegowowsc\Ks_Zamkniecia\Zycie\KNF_internetowe\2025\"/>
    </mc:Choice>
  </mc:AlternateContent>
  <xr:revisionPtr revIDLastSave="0" documentId="13_ncr:1_{E4F65DD5-8F74-48A1-9397-8ECFFEB8B319}" xr6:coauthVersionLast="47" xr6:coauthVersionMax="47" xr10:uidLastSave="{00000000-0000-0000-0000-000000000000}"/>
  <bookViews>
    <workbookView xWindow="-110" yWindow="-110" windowWidth="19420" windowHeight="11500" tabRatio="929" xr2:uid="{00000000-000D-0000-FFFF-FFFF00000000}"/>
  </bookViews>
  <sheets>
    <sheet name="Fundusz Gwarantowany" sheetId="1" r:id="rId1"/>
    <sheet name="Fundusz Stabilnego Wzrostu" sheetId="194" r:id="rId2"/>
    <sheet name="Fundusz Dynamiczny" sheetId="4" r:id="rId3"/>
    <sheet name="Fundusz Obligacji" sheetId="5" r:id="rId4"/>
    <sheet name="Fundusz Aktywnej Alokacji" sheetId="10" r:id="rId5"/>
    <sheet name="Fundusz Akcji Plus" sheetId="11" r:id="rId6"/>
    <sheet name="Fundusz Akcji Małych i ŚS" sheetId="16" r:id="rId7"/>
    <sheet name="Fundusz Pieniężny" sheetId="17" r:id="rId8"/>
    <sheet name="Fundusz Polskich Obl. Skarb." sheetId="81" r:id="rId9"/>
    <sheet name="Fundusz Selektywny" sheetId="78" r:id="rId10"/>
    <sheet name="Fundusz Akcji Glob." sheetId="79" r:id="rId11"/>
    <sheet name="Fundusz Obligacji Glob." sheetId="122" r:id="rId12"/>
    <sheet name="Fundusz Energetyczny" sheetId="121" r:id="rId13"/>
    <sheet name="Fundusz POSBis" sheetId="230" r:id="rId14"/>
    <sheet name="Fundusz Zachowawczy" sheetId="231" r:id="rId15"/>
    <sheet name="Portfel Aktywnej Alokacji" sheetId="120" r:id="rId16"/>
    <sheet name="Portfel Dynamiczny" sheetId="69" r:id="rId17"/>
    <sheet name="Portfel Stabilnego Wzrostu" sheetId="67" r:id="rId18"/>
    <sheet name="Portfel ARR" sheetId="53" r:id="rId19"/>
    <sheet name="Portfel ARW" sheetId="94" r:id="rId20"/>
    <sheet name="Portfel OZ" sheetId="93" r:id="rId21"/>
    <sheet name="Fundusz Konserwatywny" sheetId="95" r:id="rId22"/>
    <sheet name="Fundusz Zrównoważony" sheetId="6" r:id="rId23"/>
    <sheet name="Fundusz Aktywny" sheetId="7" r:id="rId24"/>
    <sheet name="Fundusz Międzynarodowy" sheetId="8" r:id="rId25"/>
    <sheet name="Fundusz Azjatycki" sheetId="9" r:id="rId26"/>
    <sheet name="Aktywny - Surowce i Nowe Gosp." sheetId="13" r:id="rId27"/>
    <sheet name="Zabezpieczony - Dalekiego Wsch." sheetId="58" r:id="rId28"/>
    <sheet name="Zaabezpieczony - Europy Wsch." sheetId="61" r:id="rId29"/>
    <sheet name="Strategii Multiobligacyjnych" sheetId="60" r:id="rId30"/>
    <sheet name="Zabezpieczony - Rynku Polskiego" sheetId="84" r:id="rId31"/>
    <sheet name="Allianz Obligacji Plus" sheetId="22" r:id="rId32"/>
    <sheet name="Allianz Akcji Małych i ŚS" sheetId="29" r:id="rId33"/>
    <sheet name="Allianz Konserw." sheetId="30" r:id="rId34"/>
    <sheet name="Allianz Polskich Obl.Skarb." sheetId="48" r:id="rId35"/>
    <sheet name="Allianz Dyn.Multistrategia" sheetId="196" r:id="rId36"/>
    <sheet name="Allianz Def.Multistrategia" sheetId="209" r:id="rId37"/>
    <sheet name="Allianz Zbal.Multistrategia" sheetId="210" r:id="rId38"/>
    <sheet name="Templeton EI" sheetId="96" r:id="rId39"/>
    <sheet name="Franklin GFS" sheetId="151" r:id="rId40"/>
    <sheet name="Franklin USO" sheetId="152" r:id="rId41"/>
    <sheet name="Investor Fun.Dyw. Wzr" sheetId="123" r:id="rId42"/>
    <sheet name="Investor TOP MISS" sheetId="33" r:id="rId43"/>
    <sheet name="Investor Zrównoważony" sheetId="34" r:id="rId44"/>
    <sheet name="Investor Quality" sheetId="124" r:id="rId45"/>
    <sheet name="Investor RWS" sheetId="57" r:id="rId46"/>
    <sheet name="Investor Skarb Krótk" sheetId="43" r:id="rId47"/>
    <sheet name="Investor Gold" sheetId="55" r:id="rId48"/>
    <sheet name="Investor Indie i Chiny" sheetId="189" r:id="rId49"/>
    <sheet name="JPM EMO" sheetId="24" r:id="rId50"/>
    <sheet name="JPM GH" sheetId="149" r:id="rId51"/>
    <sheet name="Esaliens Akcji" sheetId="186" r:id="rId52"/>
    <sheet name="Esaliens Obligacji" sheetId="35" r:id="rId53"/>
    <sheet name="Esaliens Kons" sheetId="153" r:id="rId54"/>
    <sheet name="Esaliens Med.i NT" sheetId="47" r:id="rId55"/>
    <sheet name="Millenium Master I" sheetId="234" r:id="rId56"/>
    <sheet name="Millenium Master V" sheetId="73" r:id="rId57"/>
    <sheet name="Millenium Master VI" sheetId="74" r:id="rId58"/>
    <sheet name="Millenium Master VII" sheetId="75" r:id="rId59"/>
    <sheet name="GS Akcji" sheetId="77" r:id="rId60"/>
    <sheet name="GS Obligacji" sheetId="36" r:id="rId61"/>
    <sheet name="GS OI" sheetId="233" r:id="rId62"/>
    <sheet name="GS Eur.SD" sheetId="115" r:id="rId63"/>
    <sheet name="GS Glob. Długu Korp." sheetId="92" r:id="rId64"/>
    <sheet name="GS Glob.SD" sheetId="90" r:id="rId65"/>
    <sheet name="GS J" sheetId="76" r:id="rId66"/>
    <sheet name="GS ORW" sheetId="136" r:id="rId67"/>
    <sheet name="Pekao ARW" sheetId="193" r:id="rId68"/>
    <sheet name="Pekao OW" sheetId="167" r:id="rId69"/>
    <sheet name="Pekao Spokojna Inw" sheetId="129" r:id="rId70"/>
    <sheet name="Pekao Surowców i Energii" sheetId="169" r:id="rId71"/>
    <sheet name="Pekao Kons." sheetId="85" r:id="rId72"/>
    <sheet name="Pekao Kons.+" sheetId="103" r:id="rId73"/>
    <sheet name="Pekao DA2" sheetId="104" r:id="rId74"/>
    <sheet name="Pekao OP" sheetId="128" r:id="rId75"/>
    <sheet name="Pekao SG" sheetId="166" r:id="rId76"/>
    <sheet name="PKO Obligacji Średn." sheetId="38" r:id="rId77"/>
    <sheet name="PZU AK" sheetId="174" r:id="rId78"/>
    <sheet name="PZU AMiŚS" sheetId="130" r:id="rId79"/>
    <sheet name="PZU M" sheetId="39" r:id="rId80"/>
    <sheet name="Schroder ISF EE" sheetId="146" r:id="rId81"/>
    <sheet name="Schroder ISF FME" sheetId="133" r:id="rId82"/>
    <sheet name="Schroder ISF GDG" sheetId="132" r:id="rId83"/>
    <sheet name="Schroder ISF GCHI" sheetId="135" r:id="rId84"/>
    <sheet name="Templeton GB" sheetId="159" r:id="rId85"/>
    <sheet name="Templeton GTR" sheetId="109" r:id="rId86"/>
    <sheet name="Generali AM" sheetId="187" r:id="rId87"/>
    <sheet name="Generali AMIŚS" sheetId="177" r:id="rId88"/>
    <sheet name="Generali KA" sheetId="64" r:id="rId89"/>
    <sheet name="Generali ARW" sheetId="41" r:id="rId90"/>
    <sheet name="Generali KO" sheetId="110" r:id="rId91"/>
    <sheet name="Generali OU" sheetId="20" r:id="rId92"/>
    <sheet name="Generali KZ" sheetId="62" r:id="rId93"/>
    <sheet name="dodatkowedane" sheetId="80" r:id="rId94"/>
  </sheets>
  <definedNames>
    <definedName name="_xlnm.Print_Area" localSheetId="26">'Aktywny - Surowce i Nowe Gosp.'!$B$2:$E$73</definedName>
    <definedName name="_xlnm.Print_Area" localSheetId="36">'Allianz Def.Multistrategia'!$D$45:$E$45</definedName>
    <definedName name="_xlnm.Print_Area" localSheetId="35">'Allianz Dyn.Multistrategia'!$D$45:$E$45</definedName>
    <definedName name="_xlnm.Print_Area" localSheetId="33">'Allianz Konserw.'!$D$13</definedName>
    <definedName name="_xlnm.Print_Area" localSheetId="31">'Allianz Obligacji Plus'!$B$2:$E$74</definedName>
    <definedName name="_xlnm.Print_Area" localSheetId="34">'Allianz Polskich Obl.Skarb.'!$D$45:$E$45</definedName>
    <definedName name="_xlnm.Print_Area" localSheetId="37">'Allianz Zbal.Multistrategia'!$D$45:$E$45</definedName>
    <definedName name="_xlnm.Print_Area" localSheetId="39">'Franklin GFS'!$D$45:$E$45</definedName>
    <definedName name="_xlnm.Print_Area" localSheetId="40">'Franklin USO'!$D$45:$E$45</definedName>
    <definedName name="_xlnm.Print_Area" localSheetId="10">'Fundusz Akcji Glob.'!$B$2:$E$73</definedName>
    <definedName name="_xlnm.Print_Area" localSheetId="6">'Fundusz Akcji Małych i ŚS'!$B$2:$E$73</definedName>
    <definedName name="_xlnm.Print_Area" localSheetId="5">'Fundusz Akcji Plus'!$B$2:$E$73</definedName>
    <definedName name="_xlnm.Print_Area" localSheetId="4">'Fundusz Aktywnej Alokacji'!$B$2:$E$73</definedName>
    <definedName name="_xlnm.Print_Area" localSheetId="23">'Fundusz Aktywny'!$B$2:$E$73</definedName>
    <definedName name="_xlnm.Print_Area" localSheetId="25">'Fundusz Azjatycki'!$B$2:$E$73</definedName>
    <definedName name="_xlnm.Print_Area" localSheetId="2">'Fundusz Dynamiczny'!$B$2:$E$74</definedName>
    <definedName name="_xlnm.Print_Area" localSheetId="12">'Fundusz Energetyczny'!$B$2:$E$73</definedName>
    <definedName name="_xlnm.Print_Area" localSheetId="0">'Fundusz Gwarantowany'!$B$2:$E$77</definedName>
    <definedName name="_xlnm.Print_Area" localSheetId="21">'Fundusz Konserwatywny'!$B$2:$E$74</definedName>
    <definedName name="_xlnm.Print_Area" localSheetId="24">'Fundusz Międzynarodowy'!$B$2:$E$73</definedName>
    <definedName name="_xlnm.Print_Area" localSheetId="3">'Fundusz Obligacji'!$B$2:$E$74</definedName>
    <definedName name="_xlnm.Print_Area" localSheetId="11">'Fundusz Obligacji Glob.'!$B$2:$E$73</definedName>
    <definedName name="_xlnm.Print_Area" localSheetId="7">'Fundusz Pieniężny'!$B$2:$E$73</definedName>
    <definedName name="_xlnm.Print_Area" localSheetId="8">'Fundusz Polskich Obl. Skarb.'!$B$2:$E$73</definedName>
    <definedName name="_xlnm.Print_Area" localSheetId="13">'Fundusz POSBis'!$B$2:$E$73</definedName>
    <definedName name="_xlnm.Print_Area" localSheetId="9">'Fundusz Selektywny'!$B$2:$E$73</definedName>
    <definedName name="_xlnm.Print_Area" localSheetId="14">'Fundusz Zachowawczy'!$B$2:$E$73</definedName>
    <definedName name="_xlnm.Print_Area" localSheetId="22">'Fundusz Zrównoważony'!$B$2:$E$73</definedName>
    <definedName name="_xlnm.Print_Area" localSheetId="90">'Generali KO'!$B$2:$E$74</definedName>
    <definedName name="_xlnm.Print_Area" localSheetId="62">'GS Eur.SD'!$B$2:$E$74</definedName>
    <definedName name="_xlnm.Print_Area" localSheetId="63">'GS Glob. Długu Korp.'!$B$2:$E$74</definedName>
    <definedName name="_xlnm.Print_Area" localSheetId="64">'GS Glob.SD'!$B$2:$E$74</definedName>
    <definedName name="_xlnm.Print_Area" localSheetId="41">'Investor Fun.Dyw. Wzr'!$B$2:$E$74</definedName>
    <definedName name="_xlnm.Print_Area" localSheetId="44">'Investor Quality'!$B$2:$E$74</definedName>
    <definedName name="_xlnm.Print_Area" localSheetId="73">'Pekao DA2'!$B$2:$E$74</definedName>
    <definedName name="_xlnm.Print_Area" localSheetId="71">'Pekao Kons.'!$B$2:$E$74</definedName>
    <definedName name="_xlnm.Print_Area" localSheetId="72">'Pekao Kons.+'!$B$2:$E$74</definedName>
    <definedName name="_xlnm.Print_Area" localSheetId="74">'Pekao OP'!$B$2:$E$74</definedName>
    <definedName name="_xlnm.Print_Area" localSheetId="69">'Pekao Spokojna Inw'!$B$2:$E$74</definedName>
    <definedName name="_xlnm.Print_Area" localSheetId="15">'Portfel Aktywnej Alokacji'!$B$2:$E$73</definedName>
    <definedName name="_xlnm.Print_Area" localSheetId="18">'Portfel ARR'!$B$2:$E$73</definedName>
    <definedName name="_xlnm.Print_Area" localSheetId="19">'Portfel ARW'!$B$2:$E$74</definedName>
    <definedName name="_xlnm.Print_Area" localSheetId="16">'Portfel Dynamiczny'!$B$2:$E$73</definedName>
    <definedName name="_xlnm.Print_Area" localSheetId="20">'Portfel OZ'!$B$2:$E$74</definedName>
    <definedName name="_xlnm.Print_Area" localSheetId="17">'Portfel Stabilnego Wzrostu'!$B$2:$E$73</definedName>
    <definedName name="_xlnm.Print_Area" localSheetId="78">'PZU AMiŚS'!$B$2:$E$74</definedName>
    <definedName name="_xlnm.Print_Area" localSheetId="79">'PZU M'!$B$2:$E$74</definedName>
    <definedName name="_xlnm.Print_Area" localSheetId="81">'Schroder ISF FME'!$B$2:$E$74</definedName>
    <definedName name="_xlnm.Print_Area" localSheetId="83">'Schroder ISF GCHI'!$B$2:$E$74</definedName>
    <definedName name="_xlnm.Print_Area" localSheetId="82">'Schroder ISF GDG'!$B$2:$E$74</definedName>
    <definedName name="_xlnm.Print_Area" localSheetId="38">'Templeton EI'!$H$13</definedName>
    <definedName name="_xlnm.Print_Area" localSheetId="85">'Templeton GTR'!$B$2:$E$74</definedName>
    <definedName name="_xlnm.Print_Area" localSheetId="28">'Zaabezpieczony - Europy Wsch.'!$B$2:$E$73</definedName>
    <definedName name="_xlnm.Print_Area" localSheetId="27">'Zabezpieczony - Dalekiego Wsch.'!$B$2:$E$73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4" i="109" l="1"/>
  <c r="D94" i="109"/>
  <c r="E94" i="159"/>
  <c r="D94" i="159"/>
  <c r="E94" i="135"/>
  <c r="D94" i="135"/>
  <c r="E94" i="132"/>
  <c r="D94" i="132"/>
  <c r="E94" i="133"/>
  <c r="D94" i="133"/>
  <c r="E94" i="146"/>
  <c r="D94" i="146"/>
  <c r="D91" i="234"/>
  <c r="D90" i="234"/>
  <c r="D89" i="234"/>
  <c r="D72" i="234"/>
  <c r="D71" i="234"/>
  <c r="D58" i="234"/>
  <c r="D91" i="233"/>
  <c r="D90" i="233"/>
  <c r="D89" i="233"/>
  <c r="D58" i="233"/>
  <c r="E58" i="234" l="1"/>
  <c r="E94" i="234" s="1"/>
  <c r="D94" i="234"/>
  <c r="D92" i="233"/>
  <c r="D93" i="233" s="1"/>
  <c r="E93" i="233" l="1"/>
  <c r="E94" i="75" l="1"/>
  <c r="D94" i="75"/>
  <c r="E94" i="74"/>
  <c r="D94" i="74"/>
  <c r="E94" i="73"/>
  <c r="D94" i="73"/>
  <c r="E94" i="149"/>
  <c r="D94" i="149"/>
  <c r="E94" i="24"/>
  <c r="D94" i="24"/>
  <c r="E94" i="152"/>
  <c r="D94" i="152"/>
  <c r="E94" i="151"/>
  <c r="D94" i="151"/>
  <c r="E94" i="96"/>
  <c r="D94" i="96"/>
  <c r="D58" i="121"/>
  <c r="D92" i="121" s="1"/>
  <c r="E94" i="94"/>
  <c r="E93" i="94"/>
  <c r="E94" i="53"/>
  <c r="E93" i="53"/>
  <c r="E68" i="121"/>
  <c r="E67" i="121"/>
  <c r="E95" i="121"/>
  <c r="E94" i="121"/>
  <c r="E93" i="121"/>
  <c r="E91" i="121"/>
  <c r="D91" i="121"/>
  <c r="D90" i="121"/>
  <c r="E90" i="121" s="1"/>
  <c r="D89" i="121"/>
  <c r="E89" i="121" s="1"/>
  <c r="E87" i="121"/>
  <c r="E72" i="121"/>
  <c r="E71" i="121"/>
  <c r="D93" i="53"/>
  <c r="D93" i="94"/>
  <c r="D91" i="53"/>
  <c r="E91" i="53" s="1"/>
  <c r="D90" i="53"/>
  <c r="E90" i="53" s="1"/>
  <c r="D89" i="53"/>
  <c r="E89" i="53" s="1"/>
  <c r="E87" i="53"/>
  <c r="D72" i="53"/>
  <c r="E72" i="53" s="1"/>
  <c r="E71" i="53"/>
  <c r="D58" i="53"/>
  <c r="E58" i="53" s="1"/>
  <c r="E92" i="53" s="1"/>
  <c r="D91" i="94"/>
  <c r="E91" i="94" s="1"/>
  <c r="E90" i="94"/>
  <c r="D90" i="94"/>
  <c r="D89" i="94"/>
  <c r="E89" i="94" s="1"/>
  <c r="E87" i="94"/>
  <c r="D72" i="94"/>
  <c r="E72" i="94" s="1"/>
  <c r="E71" i="94"/>
  <c r="D58" i="94"/>
  <c r="D92" i="94" s="1"/>
  <c r="E58" i="121" l="1"/>
  <c r="E92" i="121"/>
  <c r="D92" i="53"/>
  <c r="E58" i="94"/>
  <c r="E92" i="94" s="1"/>
  <c r="D91" i="62" l="1"/>
  <c r="E91" i="62"/>
  <c r="D90" i="62"/>
  <c r="E90" i="62"/>
  <c r="D89" i="62"/>
  <c r="E87" i="62"/>
  <c r="D72" i="62"/>
  <c r="E72" i="62" s="1"/>
  <c r="E71" i="62"/>
  <c r="D58" i="62"/>
  <c r="D92" i="62" s="1"/>
  <c r="D93" i="62" s="1"/>
  <c r="D91" i="20"/>
  <c r="E91" i="20"/>
  <c r="E90" i="20"/>
  <c r="D90" i="20"/>
  <c r="D89" i="20"/>
  <c r="E89" i="20"/>
  <c r="E87" i="20"/>
  <c r="D72" i="20"/>
  <c r="E72" i="20"/>
  <c r="E71" i="20"/>
  <c r="D58" i="20"/>
  <c r="E58" i="20" s="1"/>
  <c r="E92" i="20" s="1"/>
  <c r="E93" i="20" s="1"/>
  <c r="D92" i="20"/>
  <c r="D93" i="20" s="1"/>
  <c r="E91" i="110"/>
  <c r="D91" i="110"/>
  <c r="D90" i="110"/>
  <c r="E90" i="110"/>
  <c r="D89" i="110"/>
  <c r="E87" i="110"/>
  <c r="D72" i="110"/>
  <c r="E72" i="110" s="1"/>
  <c r="E71" i="110"/>
  <c r="D58" i="110"/>
  <c r="D92" i="110" s="1"/>
  <c r="D93" i="110" s="1"/>
  <c r="E58" i="110"/>
  <c r="E92" i="110" s="1"/>
  <c r="E93" i="110" s="1"/>
  <c r="D91" i="41"/>
  <c r="E91" i="41"/>
  <c r="D90" i="41"/>
  <c r="E90" i="41"/>
  <c r="D89" i="41"/>
  <c r="E89" i="41"/>
  <c r="E87" i="41"/>
  <c r="D72" i="41"/>
  <c r="E72" i="41" s="1"/>
  <c r="E71" i="41"/>
  <c r="D58" i="41"/>
  <c r="D92" i="41" s="1"/>
  <c r="D93" i="41" s="1"/>
  <c r="E58" i="41"/>
  <c r="E92" i="41" s="1"/>
  <c r="E93" i="41" s="1"/>
  <c r="E91" i="64"/>
  <c r="D91" i="64"/>
  <c r="D90" i="64"/>
  <c r="E90" i="64"/>
  <c r="D89" i="64"/>
  <c r="E89" i="64"/>
  <c r="E87" i="64"/>
  <c r="D72" i="64"/>
  <c r="E72" i="64"/>
  <c r="E71" i="64"/>
  <c r="D58" i="64"/>
  <c r="E58" i="64" s="1"/>
  <c r="E92" i="64" s="1"/>
  <c r="E93" i="64" s="1"/>
  <c r="D91" i="177"/>
  <c r="E91" i="177"/>
  <c r="D90" i="177"/>
  <c r="E90" i="177"/>
  <c r="D89" i="177"/>
  <c r="E87" i="177"/>
  <c r="D72" i="177"/>
  <c r="E72" i="177" s="1"/>
  <c r="E71" i="177"/>
  <c r="D58" i="177"/>
  <c r="D92" i="177" s="1"/>
  <c r="D93" i="177" s="1"/>
  <c r="E58" i="177"/>
  <c r="E92" i="177" s="1"/>
  <c r="E93" i="177" s="1"/>
  <c r="D91" i="187"/>
  <c r="E91" i="187"/>
  <c r="D90" i="187"/>
  <c r="E90" i="187"/>
  <c r="D89" i="187"/>
  <c r="E87" i="187"/>
  <c r="D72" i="187"/>
  <c r="E72" i="187"/>
  <c r="E71" i="187"/>
  <c r="D58" i="187"/>
  <c r="D92" i="187" s="1"/>
  <c r="D93" i="187" s="1"/>
  <c r="E58" i="187"/>
  <c r="E92" i="187" s="1"/>
  <c r="E93" i="187" s="1"/>
  <c r="D91" i="109"/>
  <c r="E91" i="109"/>
  <c r="D90" i="109"/>
  <c r="E90" i="109"/>
  <c r="D89" i="109"/>
  <c r="D92" i="109"/>
  <c r="E87" i="109"/>
  <c r="D72" i="109"/>
  <c r="E72" i="109"/>
  <c r="E71" i="109"/>
  <c r="D58" i="109"/>
  <c r="E58" i="109"/>
  <c r="D91" i="159"/>
  <c r="E91" i="159"/>
  <c r="D90" i="159"/>
  <c r="E90" i="159"/>
  <c r="D89" i="159"/>
  <c r="E89" i="159"/>
  <c r="E87" i="159"/>
  <c r="D72" i="159"/>
  <c r="E72" i="159"/>
  <c r="E71" i="159"/>
  <c r="D58" i="159"/>
  <c r="D92" i="159" s="1"/>
  <c r="E58" i="159"/>
  <c r="E92" i="159" s="1"/>
  <c r="D91" i="135"/>
  <c r="E91" i="135"/>
  <c r="D90" i="135"/>
  <c r="E90" i="135"/>
  <c r="D89" i="135"/>
  <c r="E89" i="135"/>
  <c r="E87" i="135"/>
  <c r="D72" i="135"/>
  <c r="E72" i="135"/>
  <c r="E71" i="135"/>
  <c r="D58" i="135"/>
  <c r="E58" i="135"/>
  <c r="E92" i="135" s="1"/>
  <c r="D91" i="132"/>
  <c r="E91" i="132"/>
  <c r="E90" i="132"/>
  <c r="D90" i="132"/>
  <c r="D89" i="132"/>
  <c r="D92" i="132"/>
  <c r="E87" i="132"/>
  <c r="D72" i="132"/>
  <c r="E72" i="132"/>
  <c r="E71" i="132"/>
  <c r="D58" i="132"/>
  <c r="E58" i="132" s="1"/>
  <c r="E92" i="132" s="1"/>
  <c r="D91" i="133"/>
  <c r="E91" i="133"/>
  <c r="D90" i="133"/>
  <c r="E90" i="133"/>
  <c r="D89" i="133"/>
  <c r="D92" i="133"/>
  <c r="E87" i="133"/>
  <c r="D72" i="133"/>
  <c r="E72" i="133" s="1"/>
  <c r="E71" i="133"/>
  <c r="D58" i="133"/>
  <c r="E58" i="133" s="1"/>
  <c r="E92" i="133" s="1"/>
  <c r="D91" i="146"/>
  <c r="E91" i="146"/>
  <c r="D90" i="146"/>
  <c r="E90" i="146"/>
  <c r="D89" i="146"/>
  <c r="E89" i="146"/>
  <c r="E87" i="146"/>
  <c r="D72" i="146"/>
  <c r="E72" i="146"/>
  <c r="E71" i="146"/>
  <c r="D58" i="146"/>
  <c r="E58" i="146" s="1"/>
  <c r="E92" i="146" s="1"/>
  <c r="D91" i="39"/>
  <c r="E91" i="39"/>
  <c r="D90" i="39"/>
  <c r="E90" i="39"/>
  <c r="D89" i="39"/>
  <c r="D92" i="39"/>
  <c r="D93" i="39"/>
  <c r="E87" i="39"/>
  <c r="D72" i="39"/>
  <c r="E72" i="39" s="1"/>
  <c r="E71" i="39"/>
  <c r="D58" i="39"/>
  <c r="E58" i="39" s="1"/>
  <c r="E92" i="39" s="1"/>
  <c r="E93" i="39" s="1"/>
  <c r="D91" i="130"/>
  <c r="E91" i="130"/>
  <c r="D90" i="130"/>
  <c r="E90" i="130"/>
  <c r="D89" i="130"/>
  <c r="E89" i="130"/>
  <c r="E87" i="130"/>
  <c r="D72" i="130"/>
  <c r="E71" i="130"/>
  <c r="D58" i="130"/>
  <c r="E58" i="130" s="1"/>
  <c r="E92" i="130" s="1"/>
  <c r="E93" i="130" s="1"/>
  <c r="D91" i="174"/>
  <c r="E91" i="174"/>
  <c r="D90" i="174"/>
  <c r="E90" i="174"/>
  <c r="D89" i="174"/>
  <c r="E87" i="174"/>
  <c r="D72" i="174"/>
  <c r="E72" i="174" s="1"/>
  <c r="E71" i="174"/>
  <c r="D58" i="174"/>
  <c r="D92" i="174" s="1"/>
  <c r="D93" i="174" s="1"/>
  <c r="E58" i="174"/>
  <c r="E92" i="174" s="1"/>
  <c r="E93" i="174" s="1"/>
  <c r="D91" i="38"/>
  <c r="E91" i="38"/>
  <c r="D90" i="38"/>
  <c r="E90" i="38"/>
  <c r="D89" i="38"/>
  <c r="E87" i="38"/>
  <c r="D72" i="38"/>
  <c r="E72" i="38"/>
  <c r="E71" i="38"/>
  <c r="D58" i="38"/>
  <c r="E58" i="38"/>
  <c r="D91" i="166"/>
  <c r="E91" i="166"/>
  <c r="D90" i="166"/>
  <c r="E90" i="166"/>
  <c r="D89" i="166"/>
  <c r="E89" i="166"/>
  <c r="E87" i="166"/>
  <c r="D72" i="166"/>
  <c r="E72" i="166"/>
  <c r="E71" i="166"/>
  <c r="D58" i="166"/>
  <c r="E58" i="166"/>
  <c r="E92" i="166"/>
  <c r="E93" i="166"/>
  <c r="D91" i="128"/>
  <c r="E91" i="128"/>
  <c r="E90" i="128"/>
  <c r="D90" i="128"/>
  <c r="D89" i="128"/>
  <c r="E87" i="128"/>
  <c r="D72" i="128"/>
  <c r="E72" i="128"/>
  <c r="E71" i="128"/>
  <c r="D58" i="128"/>
  <c r="E58" i="128"/>
  <c r="D91" i="104"/>
  <c r="E91" i="104"/>
  <c r="D90" i="104"/>
  <c r="E90" i="104"/>
  <c r="D89" i="104"/>
  <c r="D92" i="104"/>
  <c r="D93" i="104"/>
  <c r="E87" i="104"/>
  <c r="D72" i="104"/>
  <c r="E72" i="104"/>
  <c r="E71" i="104"/>
  <c r="D58" i="104"/>
  <c r="E58" i="104"/>
  <c r="D91" i="103"/>
  <c r="E91" i="103"/>
  <c r="D90" i="103"/>
  <c r="E90" i="103"/>
  <c r="D89" i="103"/>
  <c r="E87" i="103"/>
  <c r="D72" i="103"/>
  <c r="E72" i="103"/>
  <c r="E71" i="103"/>
  <c r="D58" i="103"/>
  <c r="E58" i="103"/>
  <c r="E91" i="85"/>
  <c r="D91" i="85"/>
  <c r="D90" i="85"/>
  <c r="E90" i="85"/>
  <c r="D89" i="85"/>
  <c r="E89" i="85"/>
  <c r="E87" i="85"/>
  <c r="D72" i="85"/>
  <c r="E72" i="85"/>
  <c r="E71" i="85"/>
  <c r="D58" i="85"/>
  <c r="E58" i="85"/>
  <c r="E92" i="85"/>
  <c r="E93" i="85"/>
  <c r="D91" i="169"/>
  <c r="E91" i="169"/>
  <c r="D90" i="169"/>
  <c r="E90" i="169"/>
  <c r="D89" i="169"/>
  <c r="E89" i="169"/>
  <c r="E87" i="169"/>
  <c r="D72" i="169"/>
  <c r="E72" i="169"/>
  <c r="E71" i="169"/>
  <c r="D58" i="169"/>
  <c r="E58" i="169"/>
  <c r="E92" i="169"/>
  <c r="E93" i="169"/>
  <c r="D91" i="129"/>
  <c r="E91" i="129"/>
  <c r="D90" i="129"/>
  <c r="E90" i="129"/>
  <c r="D89" i="129"/>
  <c r="D92" i="129"/>
  <c r="D93" i="129"/>
  <c r="E87" i="129"/>
  <c r="D72" i="129"/>
  <c r="E72" i="129"/>
  <c r="E71" i="129"/>
  <c r="D58" i="129"/>
  <c r="E58" i="129"/>
  <c r="D91" i="167"/>
  <c r="E91" i="167"/>
  <c r="D90" i="167"/>
  <c r="E90" i="167"/>
  <c r="D89" i="167"/>
  <c r="E89" i="167"/>
  <c r="E87" i="167"/>
  <c r="D72" i="167"/>
  <c r="E72" i="167"/>
  <c r="E71" i="167"/>
  <c r="D58" i="167"/>
  <c r="E58" i="167"/>
  <c r="E92" i="167"/>
  <c r="E93" i="167"/>
  <c r="D91" i="193"/>
  <c r="D90" i="193"/>
  <c r="D89" i="193"/>
  <c r="D72" i="193"/>
  <c r="D58" i="193"/>
  <c r="D91" i="75"/>
  <c r="E91" i="75"/>
  <c r="E90" i="75"/>
  <c r="D90" i="75"/>
  <c r="D89" i="75"/>
  <c r="E89" i="75"/>
  <c r="E88" i="75"/>
  <c r="E87" i="75"/>
  <c r="D72" i="75"/>
  <c r="E72" i="75"/>
  <c r="D71" i="75"/>
  <c r="E71" i="75"/>
  <c r="D58" i="75"/>
  <c r="E58" i="75"/>
  <c r="E92" i="75"/>
  <c r="D91" i="74"/>
  <c r="E91" i="74"/>
  <c r="D90" i="74"/>
  <c r="E90" i="74"/>
  <c r="D89" i="74"/>
  <c r="E89" i="74"/>
  <c r="E88" i="74"/>
  <c r="E87" i="74"/>
  <c r="D72" i="74"/>
  <c r="E72" i="74"/>
  <c r="D71" i="74"/>
  <c r="E71" i="74"/>
  <c r="D58" i="73"/>
  <c r="D92" i="73"/>
  <c r="D89" i="73"/>
  <c r="E88" i="73"/>
  <c r="D71" i="73"/>
  <c r="D91" i="136"/>
  <c r="E91" i="136"/>
  <c r="E90" i="136"/>
  <c r="D90" i="136"/>
  <c r="D89" i="136"/>
  <c r="E89" i="136"/>
  <c r="E87" i="136"/>
  <c r="D72" i="136"/>
  <c r="E72" i="136"/>
  <c r="E71" i="136"/>
  <c r="D58" i="136"/>
  <c r="E58" i="136"/>
  <c r="E92" i="136"/>
  <c r="E93" i="136"/>
  <c r="D91" i="76"/>
  <c r="E91" i="76"/>
  <c r="D90" i="76"/>
  <c r="E90" i="76"/>
  <c r="E89" i="76"/>
  <c r="D89" i="76"/>
  <c r="E87" i="76"/>
  <c r="D72" i="76"/>
  <c r="E72" i="76"/>
  <c r="E71" i="76"/>
  <c r="D58" i="76"/>
  <c r="E58" i="76"/>
  <c r="E92" i="76"/>
  <c r="E93" i="76"/>
  <c r="D91" i="90"/>
  <c r="E91" i="90"/>
  <c r="D90" i="90"/>
  <c r="E90" i="90"/>
  <c r="D89" i="90"/>
  <c r="E87" i="90"/>
  <c r="D72" i="90"/>
  <c r="E72" i="90"/>
  <c r="E71" i="90"/>
  <c r="D58" i="90"/>
  <c r="E58" i="90"/>
  <c r="E91" i="92"/>
  <c r="D91" i="92"/>
  <c r="D90" i="92"/>
  <c r="E90" i="92"/>
  <c r="D89" i="92"/>
  <c r="D92" i="92"/>
  <c r="D93" i="92"/>
  <c r="E87" i="92"/>
  <c r="D72" i="92"/>
  <c r="E72" i="92"/>
  <c r="E71" i="92"/>
  <c r="D58" i="92"/>
  <c r="E58" i="92"/>
  <c r="D91" i="115"/>
  <c r="E91" i="115"/>
  <c r="E90" i="115"/>
  <c r="D90" i="115"/>
  <c r="D89" i="115"/>
  <c r="E87" i="115"/>
  <c r="D72" i="115"/>
  <c r="E72" i="115"/>
  <c r="E71" i="115"/>
  <c r="D58" i="115"/>
  <c r="E58" i="115"/>
  <c r="D91" i="36"/>
  <c r="E91" i="36"/>
  <c r="D90" i="36"/>
  <c r="E90" i="36"/>
  <c r="D89" i="36"/>
  <c r="D92" i="36"/>
  <c r="D93" i="36"/>
  <c r="E87" i="36"/>
  <c r="D72" i="36"/>
  <c r="E72" i="36"/>
  <c r="E71" i="36"/>
  <c r="D58" i="36"/>
  <c r="E58" i="36"/>
  <c r="D91" i="77"/>
  <c r="E91" i="77"/>
  <c r="D90" i="77"/>
  <c r="E90" i="77"/>
  <c r="D89" i="77"/>
  <c r="E89" i="77"/>
  <c r="E87" i="77"/>
  <c r="D72" i="77"/>
  <c r="E72" i="77"/>
  <c r="E71" i="77"/>
  <c r="D58" i="77"/>
  <c r="E58" i="77"/>
  <c r="E92" i="77"/>
  <c r="E93" i="77"/>
  <c r="E91" i="73"/>
  <c r="D91" i="73"/>
  <c r="D90" i="73"/>
  <c r="E90" i="73"/>
  <c r="E87" i="73"/>
  <c r="D72" i="73"/>
  <c r="E72" i="73"/>
  <c r="E71" i="73"/>
  <c r="D91" i="47"/>
  <c r="E91" i="47"/>
  <c r="D90" i="47"/>
  <c r="E90" i="47"/>
  <c r="D89" i="47"/>
  <c r="E89" i="47"/>
  <c r="E87" i="47"/>
  <c r="D72" i="47"/>
  <c r="E72" i="47"/>
  <c r="E71" i="47"/>
  <c r="D58" i="47"/>
  <c r="E58" i="47"/>
  <c r="D91" i="153"/>
  <c r="E91" i="153"/>
  <c r="D90" i="153"/>
  <c r="E90" i="153"/>
  <c r="D89" i="153"/>
  <c r="E87" i="153"/>
  <c r="D72" i="153"/>
  <c r="E72" i="153"/>
  <c r="E71" i="153"/>
  <c r="D58" i="153"/>
  <c r="E58" i="153"/>
  <c r="D91" i="35"/>
  <c r="E91" i="35"/>
  <c r="D90" i="35"/>
  <c r="E90" i="35"/>
  <c r="D89" i="35"/>
  <c r="D92" i="35"/>
  <c r="D93" i="35"/>
  <c r="E87" i="35"/>
  <c r="D72" i="35"/>
  <c r="E72" i="35"/>
  <c r="E71" i="35"/>
  <c r="D58" i="35"/>
  <c r="E58" i="35"/>
  <c r="D91" i="186"/>
  <c r="E91" i="186"/>
  <c r="D90" i="186"/>
  <c r="E90" i="186"/>
  <c r="D89" i="186"/>
  <c r="E87" i="186"/>
  <c r="D72" i="186"/>
  <c r="E72" i="186"/>
  <c r="E71" i="186"/>
  <c r="D58" i="186"/>
  <c r="E58" i="186"/>
  <c r="D92" i="149"/>
  <c r="E91" i="149"/>
  <c r="D91" i="149"/>
  <c r="D90" i="149"/>
  <c r="E90" i="149"/>
  <c r="D89" i="149"/>
  <c r="E89" i="149"/>
  <c r="E87" i="149"/>
  <c r="D72" i="149"/>
  <c r="E72" i="149"/>
  <c r="E71" i="149"/>
  <c r="D58" i="149"/>
  <c r="E58" i="149"/>
  <c r="D91" i="24"/>
  <c r="E91" i="24"/>
  <c r="D90" i="24"/>
  <c r="E90" i="24"/>
  <c r="D89" i="24"/>
  <c r="D92" i="24"/>
  <c r="E87" i="24"/>
  <c r="D72" i="24"/>
  <c r="E72" i="24"/>
  <c r="E71" i="24"/>
  <c r="D58" i="24"/>
  <c r="E58" i="24"/>
  <c r="D91" i="189"/>
  <c r="E91" i="189"/>
  <c r="D90" i="189"/>
  <c r="E90" i="189"/>
  <c r="D89" i="189"/>
  <c r="E89" i="189"/>
  <c r="E87" i="189"/>
  <c r="D72" i="189"/>
  <c r="E72" i="189"/>
  <c r="E71" i="189"/>
  <c r="D58" i="189"/>
  <c r="E58" i="189"/>
  <c r="E92" i="189"/>
  <c r="E93" i="189"/>
  <c r="D91" i="55"/>
  <c r="E91" i="55"/>
  <c r="D90" i="55"/>
  <c r="E90" i="55"/>
  <c r="D89" i="55"/>
  <c r="E89" i="55"/>
  <c r="E87" i="55"/>
  <c r="D72" i="55"/>
  <c r="E72" i="55"/>
  <c r="E71" i="55"/>
  <c r="D58" i="55"/>
  <c r="E58" i="55"/>
  <c r="E92" i="55"/>
  <c r="E93" i="55"/>
  <c r="D91" i="43"/>
  <c r="E91" i="43"/>
  <c r="D90" i="43"/>
  <c r="E90" i="43"/>
  <c r="D89" i="43"/>
  <c r="E89" i="43"/>
  <c r="E87" i="43"/>
  <c r="D72" i="43"/>
  <c r="E72" i="43"/>
  <c r="E71" i="43"/>
  <c r="D58" i="43"/>
  <c r="E58" i="43"/>
  <c r="E92" i="43"/>
  <c r="E93" i="43"/>
  <c r="D91" i="57"/>
  <c r="E91" i="57"/>
  <c r="D90" i="57"/>
  <c r="E90" i="57"/>
  <c r="D89" i="57"/>
  <c r="E89" i="57"/>
  <c r="E87" i="57"/>
  <c r="D72" i="57"/>
  <c r="E72" i="57"/>
  <c r="E71" i="57"/>
  <c r="D58" i="57"/>
  <c r="E58" i="57"/>
  <c r="E92" i="57"/>
  <c r="E93" i="57"/>
  <c r="D91" i="124"/>
  <c r="E91" i="124"/>
  <c r="D90" i="124"/>
  <c r="E90" i="124"/>
  <c r="D89" i="124"/>
  <c r="E89" i="124"/>
  <c r="E87" i="124"/>
  <c r="D72" i="124"/>
  <c r="E72" i="124"/>
  <c r="E71" i="124"/>
  <c r="D58" i="124"/>
  <c r="E58" i="124"/>
  <c r="E92" i="124"/>
  <c r="E93" i="124"/>
  <c r="D91" i="34"/>
  <c r="E91" i="34"/>
  <c r="D90" i="34"/>
  <c r="E90" i="34"/>
  <c r="E89" i="34"/>
  <c r="D89" i="34"/>
  <c r="E87" i="34"/>
  <c r="E72" i="34"/>
  <c r="D72" i="34"/>
  <c r="E71" i="34"/>
  <c r="D58" i="34"/>
  <c r="E58" i="34"/>
  <c r="D91" i="33"/>
  <c r="E91" i="33"/>
  <c r="D90" i="33"/>
  <c r="E90" i="33"/>
  <c r="D89" i="33"/>
  <c r="E87" i="33"/>
  <c r="D72" i="33"/>
  <c r="E72" i="33"/>
  <c r="E71" i="33"/>
  <c r="D58" i="33"/>
  <c r="E58" i="33"/>
  <c r="D91" i="123"/>
  <c r="E91" i="123"/>
  <c r="D90" i="123"/>
  <c r="E90" i="123"/>
  <c r="E89" i="123"/>
  <c r="D89" i="123"/>
  <c r="D92" i="123"/>
  <c r="D93" i="123"/>
  <c r="E87" i="123"/>
  <c r="D72" i="123"/>
  <c r="E72" i="123"/>
  <c r="E71" i="123"/>
  <c r="D58" i="123"/>
  <c r="E58" i="123"/>
  <c r="E92" i="123"/>
  <c r="E93" i="123"/>
  <c r="D91" i="152"/>
  <c r="E91" i="152"/>
  <c r="D90" i="152"/>
  <c r="E90" i="152"/>
  <c r="D89" i="152"/>
  <c r="E89" i="152"/>
  <c r="E87" i="152"/>
  <c r="D72" i="152"/>
  <c r="E72" i="152"/>
  <c r="E71" i="152"/>
  <c r="D58" i="152"/>
  <c r="D92" i="152"/>
  <c r="D91" i="151"/>
  <c r="E91" i="151"/>
  <c r="D90" i="151"/>
  <c r="E90" i="151"/>
  <c r="D89" i="151"/>
  <c r="E89" i="151"/>
  <c r="E87" i="151"/>
  <c r="D72" i="151"/>
  <c r="E72" i="151"/>
  <c r="E71" i="151"/>
  <c r="D58" i="151"/>
  <c r="E58" i="151"/>
  <c r="E92" i="151"/>
  <c r="D91" i="96"/>
  <c r="E91" i="96"/>
  <c r="D90" i="96"/>
  <c r="E90" i="96"/>
  <c r="D89" i="96"/>
  <c r="E89" i="96"/>
  <c r="E87" i="96"/>
  <c r="D72" i="96"/>
  <c r="E72" i="96"/>
  <c r="E71" i="96"/>
  <c r="D58" i="96"/>
  <c r="E58" i="96"/>
  <c r="E92" i="96"/>
  <c r="E92" i="196"/>
  <c r="D92" i="196"/>
  <c r="D91" i="210"/>
  <c r="E91" i="210"/>
  <c r="D90" i="210"/>
  <c r="E90" i="210"/>
  <c r="D89" i="210"/>
  <c r="E89" i="210"/>
  <c r="E87" i="210"/>
  <c r="D72" i="210"/>
  <c r="E72" i="210"/>
  <c r="E71" i="210"/>
  <c r="D58" i="210"/>
  <c r="E58" i="210"/>
  <c r="D91" i="209"/>
  <c r="E91" i="209"/>
  <c r="D90" i="209"/>
  <c r="E90" i="209"/>
  <c r="D89" i="209"/>
  <c r="E89" i="209"/>
  <c r="E87" i="209"/>
  <c r="D72" i="209"/>
  <c r="E72" i="209"/>
  <c r="E71" i="209"/>
  <c r="D58" i="209"/>
  <c r="D92" i="209"/>
  <c r="D93" i="209"/>
  <c r="E91" i="196"/>
  <c r="D91" i="196"/>
  <c r="D90" i="196"/>
  <c r="E90" i="196"/>
  <c r="D89" i="196"/>
  <c r="E89" i="196"/>
  <c r="E87" i="196"/>
  <c r="D72" i="196"/>
  <c r="E72" i="196"/>
  <c r="E71" i="196"/>
  <c r="D58" i="196"/>
  <c r="E58" i="196"/>
  <c r="D91" i="48"/>
  <c r="E91" i="48"/>
  <c r="D90" i="48"/>
  <c r="E90" i="48"/>
  <c r="D89" i="48"/>
  <c r="E89" i="48"/>
  <c r="E87" i="48"/>
  <c r="D72" i="48"/>
  <c r="E72" i="48"/>
  <c r="E71" i="48"/>
  <c r="D58" i="48"/>
  <c r="E58" i="48"/>
  <c r="E92" i="48"/>
  <c r="E93" i="48"/>
  <c r="D91" i="30"/>
  <c r="E91" i="30"/>
  <c r="D90" i="30"/>
  <c r="E90" i="30"/>
  <c r="D89" i="30"/>
  <c r="E89" i="30"/>
  <c r="E87" i="30"/>
  <c r="D72" i="30"/>
  <c r="E72" i="30"/>
  <c r="E71" i="30"/>
  <c r="D58" i="30"/>
  <c r="E58" i="30"/>
  <c r="D91" i="29"/>
  <c r="E91" i="29"/>
  <c r="D90" i="29"/>
  <c r="E90" i="29"/>
  <c r="D89" i="29"/>
  <c r="E89" i="29"/>
  <c r="E87" i="29"/>
  <c r="D72" i="29"/>
  <c r="E72" i="29"/>
  <c r="E71" i="29"/>
  <c r="D58" i="29"/>
  <c r="E58" i="29"/>
  <c r="E92" i="29"/>
  <c r="E93" i="29"/>
  <c r="D91" i="22"/>
  <c r="E91" i="22"/>
  <c r="E90" i="22"/>
  <c r="D90" i="22"/>
  <c r="D89" i="22"/>
  <c r="E87" i="22"/>
  <c r="D72" i="22"/>
  <c r="E72" i="22"/>
  <c r="E71" i="22"/>
  <c r="D58" i="22"/>
  <c r="E58" i="22"/>
  <c r="D91" i="84"/>
  <c r="E91" i="84"/>
  <c r="D90" i="84"/>
  <c r="E90" i="84"/>
  <c r="D89" i="84"/>
  <c r="E87" i="84"/>
  <c r="D72" i="84"/>
  <c r="E72" i="84"/>
  <c r="E71" i="84"/>
  <c r="D58" i="84"/>
  <c r="E58" i="84"/>
  <c r="D91" i="60"/>
  <c r="E91" i="60"/>
  <c r="D90" i="60"/>
  <c r="E90" i="60"/>
  <c r="D89" i="60"/>
  <c r="E87" i="60"/>
  <c r="D72" i="60"/>
  <c r="E72" i="60"/>
  <c r="E71" i="60"/>
  <c r="D58" i="60"/>
  <c r="E58" i="60"/>
  <c r="D91" i="61"/>
  <c r="E91" i="61"/>
  <c r="D90" i="61"/>
  <c r="E90" i="61"/>
  <c r="D89" i="61"/>
  <c r="E89" i="61"/>
  <c r="E87" i="61"/>
  <c r="D72" i="61"/>
  <c r="E72" i="61"/>
  <c r="E71" i="61"/>
  <c r="D58" i="61"/>
  <c r="E58" i="61"/>
  <c r="D91" i="58"/>
  <c r="E91" i="58"/>
  <c r="D90" i="58"/>
  <c r="E90" i="58"/>
  <c r="D89" i="58"/>
  <c r="E89" i="58"/>
  <c r="E87" i="58"/>
  <c r="D72" i="58"/>
  <c r="E72" i="58"/>
  <c r="E71" i="58"/>
  <c r="D58" i="58"/>
  <c r="D92" i="58"/>
  <c r="D93" i="58"/>
  <c r="D91" i="13"/>
  <c r="E91" i="13"/>
  <c r="D90" i="13"/>
  <c r="E90" i="13"/>
  <c r="D89" i="13"/>
  <c r="E89" i="13"/>
  <c r="E87" i="13"/>
  <c r="D72" i="13"/>
  <c r="E72" i="13"/>
  <c r="E71" i="13"/>
  <c r="D58" i="13"/>
  <c r="E58" i="13"/>
  <c r="E92" i="13"/>
  <c r="E93" i="13"/>
  <c r="D72" i="9"/>
  <c r="E72" i="9"/>
  <c r="D72" i="8"/>
  <c r="E72" i="8"/>
  <c r="D72" i="7"/>
  <c r="E72" i="7"/>
  <c r="D72" i="6"/>
  <c r="E72" i="6"/>
  <c r="E72" i="95"/>
  <c r="D72" i="95"/>
  <c r="D92" i="38"/>
  <c r="D93" i="38"/>
  <c r="D92" i="128"/>
  <c r="D93" i="128"/>
  <c r="D92" i="103"/>
  <c r="D93" i="103"/>
  <c r="E89" i="62"/>
  <c r="E89" i="110"/>
  <c r="D92" i="64"/>
  <c r="D93" i="64"/>
  <c r="E89" i="177"/>
  <c r="E89" i="187"/>
  <c r="E89" i="109"/>
  <c r="E92" i="109"/>
  <c r="D92" i="135"/>
  <c r="E89" i="132"/>
  <c r="E89" i="133"/>
  <c r="E89" i="39"/>
  <c r="E89" i="174"/>
  <c r="E89" i="38"/>
  <c r="E92" i="38"/>
  <c r="E93" i="38"/>
  <c r="D92" i="166"/>
  <c r="D93" i="166"/>
  <c r="E89" i="128"/>
  <c r="E92" i="128"/>
  <c r="E93" i="128"/>
  <c r="E89" i="104"/>
  <c r="E92" i="104"/>
  <c r="E93" i="104"/>
  <c r="E89" i="103"/>
  <c r="E92" i="103"/>
  <c r="E93" i="103"/>
  <c r="D92" i="85"/>
  <c r="D93" i="85"/>
  <c r="D92" i="169"/>
  <c r="D93" i="169"/>
  <c r="E89" i="129"/>
  <c r="E92" i="129"/>
  <c r="E93" i="129"/>
  <c r="D92" i="167"/>
  <c r="D93" i="167"/>
  <c r="E93" i="193"/>
  <c r="D92" i="193"/>
  <c r="D93" i="193"/>
  <c r="D92" i="90"/>
  <c r="D93" i="90"/>
  <c r="D92" i="115"/>
  <c r="D93" i="115"/>
  <c r="D92" i="77"/>
  <c r="D93" i="77"/>
  <c r="D92" i="75"/>
  <c r="D58" i="74"/>
  <c r="E58" i="73"/>
  <c r="D92" i="153"/>
  <c r="D93" i="153"/>
  <c r="D92" i="186"/>
  <c r="D93" i="186"/>
  <c r="D92" i="34"/>
  <c r="D93" i="34"/>
  <c r="D92" i="33"/>
  <c r="D93" i="33"/>
  <c r="E58" i="152"/>
  <c r="D92" i="136"/>
  <c r="D93" i="136"/>
  <c r="D92" i="76"/>
  <c r="D93" i="76"/>
  <c r="E89" i="90"/>
  <c r="E92" i="90"/>
  <c r="E93" i="90"/>
  <c r="E89" i="92"/>
  <c r="E92" i="92"/>
  <c r="E93" i="92"/>
  <c r="E89" i="115"/>
  <c r="E92" i="115"/>
  <c r="E93" i="115"/>
  <c r="E89" i="36"/>
  <c r="E92" i="36"/>
  <c r="E93" i="36"/>
  <c r="E89" i="73"/>
  <c r="E92" i="47"/>
  <c r="E93" i="47"/>
  <c r="D92" i="47"/>
  <c r="D93" i="47"/>
  <c r="E89" i="153"/>
  <c r="E92" i="153"/>
  <c r="E93" i="153"/>
  <c r="E89" i="35"/>
  <c r="E92" i="35"/>
  <c r="E93" i="35"/>
  <c r="E89" i="186"/>
  <c r="E92" i="186"/>
  <c r="E93" i="186"/>
  <c r="E92" i="149"/>
  <c r="E89" i="24"/>
  <c r="E92" i="24"/>
  <c r="D92" i="189"/>
  <c r="D93" i="189"/>
  <c r="D92" i="55"/>
  <c r="D93" i="55"/>
  <c r="D92" i="43"/>
  <c r="D93" i="43"/>
  <c r="D92" i="57"/>
  <c r="D93" i="57"/>
  <c r="D92" i="124"/>
  <c r="D93" i="124"/>
  <c r="E92" i="34"/>
  <c r="E93" i="34"/>
  <c r="E89" i="33"/>
  <c r="E92" i="33"/>
  <c r="E93" i="33"/>
  <c r="E92" i="152"/>
  <c r="D92" i="151"/>
  <c r="D92" i="96"/>
  <c r="E58" i="209"/>
  <c r="E92" i="209"/>
  <c r="E93" i="209"/>
  <c r="E93" i="196"/>
  <c r="D92" i="22"/>
  <c r="D93" i="22"/>
  <c r="D92" i="84"/>
  <c r="D93" i="84"/>
  <c r="D92" i="60"/>
  <c r="D93" i="60"/>
  <c r="E58" i="58"/>
  <c r="E92" i="58"/>
  <c r="E93" i="58"/>
  <c r="E92" i="210"/>
  <c r="E93" i="210"/>
  <c r="D92" i="210"/>
  <c r="D93" i="210"/>
  <c r="D93" i="196"/>
  <c r="D92" i="48"/>
  <c r="D93" i="48"/>
  <c r="E92" i="30"/>
  <c r="E93" i="30"/>
  <c r="D92" i="30"/>
  <c r="D93" i="30"/>
  <c r="D92" i="29"/>
  <c r="D93" i="29"/>
  <c r="E89" i="22"/>
  <c r="E92" i="22"/>
  <c r="E93" i="22"/>
  <c r="E89" i="84"/>
  <c r="E92" i="84"/>
  <c r="E93" i="84"/>
  <c r="E89" i="60"/>
  <c r="E92" i="60"/>
  <c r="E93" i="60"/>
  <c r="E92" i="61"/>
  <c r="E93" i="61"/>
  <c r="D92" i="61"/>
  <c r="D93" i="61"/>
  <c r="D92" i="13"/>
  <c r="D93" i="13"/>
  <c r="E58" i="74"/>
  <c r="E92" i="74"/>
  <c r="D92" i="74"/>
  <c r="E92" i="73"/>
  <c r="E72" i="93"/>
  <c r="D72" i="93"/>
  <c r="D72" i="67"/>
  <c r="E72" i="67"/>
  <c r="D72" i="69"/>
  <c r="E72" i="69"/>
  <c r="D72" i="120"/>
  <c r="E72" i="120"/>
  <c r="E71" i="120"/>
  <c r="E72" i="231"/>
  <c r="E71" i="231"/>
  <c r="E72" i="230"/>
  <c r="E71" i="230"/>
  <c r="E72" i="122"/>
  <c r="E72" i="79"/>
  <c r="E72" i="78"/>
  <c r="E72" i="81"/>
  <c r="E72" i="17"/>
  <c r="E72" i="16"/>
  <c r="E72" i="11"/>
  <c r="E72" i="10"/>
  <c r="E72" i="5"/>
  <c r="E72" i="4"/>
  <c r="E71" i="4"/>
  <c r="E72" i="194"/>
  <c r="E71" i="194"/>
  <c r="D58" i="1"/>
  <c r="D91" i="1"/>
  <c r="E91" i="1"/>
  <c r="D90" i="1"/>
  <c r="E90" i="1"/>
  <c r="D89" i="1"/>
  <c r="E89" i="1"/>
  <c r="E87" i="1"/>
  <c r="E71" i="1"/>
  <c r="D92" i="1"/>
  <c r="D93" i="1"/>
  <c r="D91" i="9"/>
  <c r="E91" i="9"/>
  <c r="D90" i="9"/>
  <c r="E90" i="9"/>
  <c r="D89" i="9"/>
  <c r="E89" i="9"/>
  <c r="E87" i="9"/>
  <c r="E71" i="9"/>
  <c r="D58" i="9"/>
  <c r="D92" i="9"/>
  <c r="D93" i="9"/>
  <c r="D91" i="8"/>
  <c r="E91" i="8"/>
  <c r="E90" i="8"/>
  <c r="D90" i="8"/>
  <c r="D89" i="8"/>
  <c r="E89" i="8"/>
  <c r="E87" i="8"/>
  <c r="E71" i="8"/>
  <c r="D58" i="8"/>
  <c r="D92" i="8"/>
  <c r="D93" i="8"/>
  <c r="D91" i="7"/>
  <c r="E91" i="7"/>
  <c r="E90" i="7"/>
  <c r="D90" i="7"/>
  <c r="D89" i="7"/>
  <c r="E89" i="7"/>
  <c r="E87" i="7"/>
  <c r="E71" i="7"/>
  <c r="D58" i="7"/>
  <c r="D92" i="7"/>
  <c r="D93" i="7"/>
  <c r="D91" i="6"/>
  <c r="E91" i="6"/>
  <c r="D90" i="6"/>
  <c r="E90" i="6"/>
  <c r="D89" i="6"/>
  <c r="E89" i="6"/>
  <c r="E87" i="6"/>
  <c r="E71" i="6"/>
  <c r="D58" i="6"/>
  <c r="D92" i="6"/>
  <c r="D93" i="6"/>
  <c r="D91" i="95"/>
  <c r="E91" i="95"/>
  <c r="D90" i="95"/>
  <c r="E90" i="95"/>
  <c r="D89" i="95"/>
  <c r="E89" i="95"/>
  <c r="E87" i="95"/>
  <c r="E71" i="95"/>
  <c r="D58" i="95"/>
  <c r="D92" i="95"/>
  <c r="D93" i="95"/>
  <c r="D91" i="93"/>
  <c r="E91" i="93"/>
  <c r="D90" i="93"/>
  <c r="E90" i="93"/>
  <c r="D89" i="93"/>
  <c r="E89" i="93"/>
  <c r="E87" i="93"/>
  <c r="E71" i="93"/>
  <c r="D58" i="93"/>
  <c r="D92" i="93"/>
  <c r="D93" i="93"/>
  <c r="D91" i="67"/>
  <c r="E91" i="67"/>
  <c r="D90" i="67"/>
  <c r="E90" i="67"/>
  <c r="D89" i="67"/>
  <c r="E89" i="67"/>
  <c r="E87" i="67"/>
  <c r="E71" i="67"/>
  <c r="D58" i="67"/>
  <c r="E58" i="67"/>
  <c r="E92" i="67"/>
  <c r="E93" i="67"/>
  <c r="D91" i="69"/>
  <c r="E91" i="69"/>
  <c r="D90" i="69"/>
  <c r="E90" i="69"/>
  <c r="D89" i="69"/>
  <c r="E89" i="69"/>
  <c r="E87" i="69"/>
  <c r="E71" i="69"/>
  <c r="D58" i="69"/>
  <c r="D92" i="69"/>
  <c r="D93" i="69"/>
  <c r="D91" i="120"/>
  <c r="E91" i="120"/>
  <c r="D90" i="120"/>
  <c r="E90" i="120"/>
  <c r="D89" i="120"/>
  <c r="E89" i="120"/>
  <c r="E87" i="120"/>
  <c r="D58" i="120"/>
  <c r="D92" i="120"/>
  <c r="D93" i="120"/>
  <c r="D91" i="231"/>
  <c r="E91" i="231"/>
  <c r="E90" i="231"/>
  <c r="D90" i="231"/>
  <c r="D89" i="231"/>
  <c r="E89" i="231"/>
  <c r="E87" i="231"/>
  <c r="D58" i="231"/>
  <c r="D92" i="231"/>
  <c r="D93" i="231"/>
  <c r="D91" i="230"/>
  <c r="E91" i="230"/>
  <c r="D90" i="230"/>
  <c r="E90" i="230"/>
  <c r="D89" i="230"/>
  <c r="E89" i="230"/>
  <c r="E87" i="230"/>
  <c r="D58" i="230"/>
  <c r="D92" i="230"/>
  <c r="D93" i="230"/>
  <c r="D91" i="122"/>
  <c r="E91" i="122"/>
  <c r="D90" i="122"/>
  <c r="E90" i="122"/>
  <c r="D89" i="122"/>
  <c r="E89" i="122"/>
  <c r="E87" i="122"/>
  <c r="E71" i="122"/>
  <c r="D58" i="122"/>
  <c r="E58" i="122"/>
  <c r="E92" i="122"/>
  <c r="E93" i="122"/>
  <c r="D91" i="79"/>
  <c r="E91" i="79"/>
  <c r="D90" i="79"/>
  <c r="E90" i="79"/>
  <c r="D89" i="79"/>
  <c r="E89" i="79"/>
  <c r="E87" i="79"/>
  <c r="E71" i="79"/>
  <c r="D58" i="79"/>
  <c r="E58" i="79"/>
  <c r="E92" i="79"/>
  <c r="E93" i="79"/>
  <c r="D91" i="78"/>
  <c r="E91" i="78"/>
  <c r="D90" i="78"/>
  <c r="E90" i="78"/>
  <c r="D89" i="78"/>
  <c r="E89" i="78"/>
  <c r="E87" i="78"/>
  <c r="E71" i="78"/>
  <c r="D58" i="78"/>
  <c r="E58" i="78"/>
  <c r="D91" i="81"/>
  <c r="E91" i="81"/>
  <c r="D90" i="81"/>
  <c r="E90" i="81"/>
  <c r="D89" i="81"/>
  <c r="E89" i="81"/>
  <c r="E87" i="81"/>
  <c r="E71" i="81"/>
  <c r="D58" i="81"/>
  <c r="D92" i="81"/>
  <c r="D93" i="81"/>
  <c r="E91" i="17"/>
  <c r="D91" i="17"/>
  <c r="D90" i="17"/>
  <c r="E90" i="17"/>
  <c r="D89" i="17"/>
  <c r="E89" i="17"/>
  <c r="E87" i="17"/>
  <c r="E71" i="17"/>
  <c r="D58" i="17"/>
  <c r="E58" i="17"/>
  <c r="E92" i="17"/>
  <c r="E93" i="17"/>
  <c r="D91" i="16"/>
  <c r="E91" i="16"/>
  <c r="E90" i="16"/>
  <c r="D90" i="16"/>
  <c r="D89" i="16"/>
  <c r="E89" i="16"/>
  <c r="E87" i="16"/>
  <c r="E71" i="16"/>
  <c r="D58" i="16"/>
  <c r="D92" i="16"/>
  <c r="D93" i="16"/>
  <c r="D91" i="11"/>
  <c r="E91" i="11"/>
  <c r="D90" i="11"/>
  <c r="E90" i="11"/>
  <c r="D89" i="11"/>
  <c r="E89" i="11"/>
  <c r="E87" i="11"/>
  <c r="E71" i="11"/>
  <c r="D58" i="11"/>
  <c r="D92" i="11"/>
  <c r="D93" i="11"/>
  <c r="D91" i="10"/>
  <c r="E91" i="10"/>
  <c r="D90" i="10"/>
  <c r="E90" i="10"/>
  <c r="D89" i="10"/>
  <c r="E89" i="10"/>
  <c r="E87" i="10"/>
  <c r="E71" i="10"/>
  <c r="D58" i="10"/>
  <c r="D92" i="10"/>
  <c r="D93" i="10"/>
  <c r="D91" i="5"/>
  <c r="E91" i="5"/>
  <c r="D90" i="5"/>
  <c r="E90" i="5"/>
  <c r="E89" i="5"/>
  <c r="D89" i="5"/>
  <c r="E87" i="5"/>
  <c r="E71" i="5"/>
  <c r="D58" i="5"/>
  <c r="D92" i="5"/>
  <c r="D93" i="5"/>
  <c r="E58" i="93"/>
  <c r="E58" i="1"/>
  <c r="E92" i="1"/>
  <c r="E93" i="1"/>
  <c r="E58" i="9"/>
  <c r="E92" i="9"/>
  <c r="E93" i="9"/>
  <c r="E58" i="8"/>
  <c r="E92" i="8"/>
  <c r="E93" i="8"/>
  <c r="E58" i="7"/>
  <c r="E92" i="7"/>
  <c r="E93" i="7"/>
  <c r="E58" i="6"/>
  <c r="E92" i="6"/>
  <c r="E93" i="6"/>
  <c r="E58" i="95"/>
  <c r="E92" i="95"/>
  <c r="E93" i="95"/>
  <c r="E92" i="93"/>
  <c r="E93" i="93"/>
  <c r="D92" i="67"/>
  <c r="D93" i="67"/>
  <c r="E58" i="69"/>
  <c r="E92" i="69"/>
  <c r="E93" i="69"/>
  <c r="E58" i="120"/>
  <c r="E92" i="120"/>
  <c r="E93" i="120"/>
  <c r="E58" i="231"/>
  <c r="E92" i="231"/>
  <c r="E93" i="231"/>
  <c r="E58" i="230"/>
  <c r="E92" i="230"/>
  <c r="E93" i="230"/>
  <c r="D92" i="122"/>
  <c r="D93" i="122"/>
  <c r="D92" i="79"/>
  <c r="D93" i="79"/>
  <c r="E92" i="78"/>
  <c r="E93" i="78"/>
  <c r="D92" i="78"/>
  <c r="D93" i="78"/>
  <c r="E58" i="81"/>
  <c r="E92" i="81"/>
  <c r="E93" i="81"/>
  <c r="D92" i="17"/>
  <c r="D93" i="17"/>
  <c r="E58" i="16"/>
  <c r="E92" i="16"/>
  <c r="E93" i="16"/>
  <c r="E58" i="11"/>
  <c r="E92" i="11"/>
  <c r="E93" i="11"/>
  <c r="E58" i="10"/>
  <c r="E92" i="10"/>
  <c r="E93" i="10"/>
  <c r="E58" i="5"/>
  <c r="E92" i="5"/>
  <c r="E93" i="5"/>
  <c r="D91" i="4"/>
  <c r="E91" i="4"/>
  <c r="D90" i="4"/>
  <c r="E90" i="4"/>
  <c r="D89" i="4"/>
  <c r="E89" i="4"/>
  <c r="E87" i="4"/>
  <c r="D58" i="4"/>
  <c r="E58" i="4"/>
  <c r="E92" i="4"/>
  <c r="E93" i="4"/>
  <c r="D58" i="194"/>
  <c r="D92" i="194"/>
  <c r="D93" i="194"/>
  <c r="D89" i="194"/>
  <c r="D91" i="194"/>
  <c r="D90" i="194"/>
  <c r="E91" i="194"/>
  <c r="E90" i="194"/>
  <c r="E89" i="194"/>
  <c r="E87" i="194"/>
  <c r="E58" i="194"/>
  <c r="D92" i="4"/>
  <c r="D93" i="4"/>
  <c r="E92" i="194"/>
  <c r="E93" i="194"/>
  <c r="E11" i="1"/>
  <c r="E15" i="1"/>
  <c r="E15" i="10"/>
  <c r="E15" i="4"/>
  <c r="E21" i="1"/>
  <c r="D41" i="24"/>
  <c r="D41" i="189"/>
  <c r="E26" i="1"/>
  <c r="E26" i="78"/>
  <c r="E26" i="81"/>
  <c r="E26" i="17"/>
  <c r="E26" i="16"/>
  <c r="E26" i="11"/>
  <c r="E26" i="10"/>
  <c r="E26" i="5"/>
  <c r="E26" i="4"/>
  <c r="E26" i="194"/>
  <c r="E26" i="62"/>
  <c r="E26" i="20"/>
  <c r="E26" i="110"/>
  <c r="E26" i="41"/>
  <c r="E26" i="64"/>
  <c r="E26" i="177"/>
  <c r="E26" i="187"/>
  <c r="E26" i="109"/>
  <c r="E26" i="159"/>
  <c r="E26" i="135"/>
  <c r="E26" i="132"/>
  <c r="E26" i="133"/>
  <c r="E26" i="146"/>
  <c r="E26" i="39"/>
  <c r="E26" i="130"/>
  <c r="E26" i="174"/>
  <c r="E26" i="38"/>
  <c r="E26" i="166"/>
  <c r="E26" i="128"/>
  <c r="E26" i="104"/>
  <c r="E26" i="103"/>
  <c r="E26" i="85"/>
  <c r="E26" i="169"/>
  <c r="E26" i="129"/>
  <c r="E26" i="167"/>
  <c r="E26" i="193"/>
  <c r="E26" i="136"/>
  <c r="E26" i="76"/>
  <c r="E26" i="90"/>
  <c r="E26" i="92"/>
  <c r="E26" i="115"/>
  <c r="E26" i="36"/>
  <c r="E26" i="77"/>
  <c r="E26" i="75"/>
  <c r="E26" i="74"/>
  <c r="E26" i="73"/>
  <c r="E26" i="47"/>
  <c r="E26" i="153"/>
  <c r="E26" i="35"/>
  <c r="E26" i="186"/>
  <c r="E26" i="149"/>
  <c r="E26" i="24"/>
  <c r="E26" i="189"/>
  <c r="E26" i="55"/>
  <c r="E26" i="43"/>
  <c r="E26" i="57"/>
  <c r="E26" i="124"/>
  <c r="E26" i="34"/>
  <c r="E26" i="33"/>
  <c r="E26" i="123"/>
  <c r="E26" i="152"/>
  <c r="E26" i="151"/>
  <c r="E26" i="96"/>
  <c r="E26" i="210"/>
  <c r="E26" i="209"/>
  <c r="E26" i="196"/>
  <c r="E26" i="48"/>
  <c r="E26" i="30"/>
  <c r="E26" i="29"/>
  <c r="E26" i="22"/>
  <c r="E26" i="84"/>
  <c r="E26" i="60"/>
  <c r="E26" i="61"/>
  <c r="E26" i="58"/>
  <c r="E26" i="13"/>
  <c r="E26" i="9"/>
  <c r="E26" i="8"/>
  <c r="E26" i="7"/>
  <c r="E26" i="6"/>
  <c r="E26" i="95"/>
  <c r="E26" i="93"/>
  <c r="E26" i="94"/>
  <c r="E26" i="53"/>
  <c r="E26" i="67"/>
  <c r="E26" i="69"/>
  <c r="E26" i="120"/>
  <c r="E26" i="231"/>
  <c r="E26" i="121"/>
  <c r="E26" i="122"/>
  <c r="E26" i="79"/>
  <c r="E26" i="230"/>
  <c r="E41" i="62"/>
  <c r="E41" i="110"/>
  <c r="E41" i="41"/>
  <c r="E41" i="64"/>
  <c r="E41" i="177"/>
  <c r="E41" i="187"/>
  <c r="E41" i="109"/>
  <c r="E41" i="159"/>
  <c r="E41" i="135"/>
  <c r="E41" i="132"/>
  <c r="E41" i="133"/>
  <c r="E41" i="146"/>
  <c r="E41" i="39"/>
  <c r="E41" i="130"/>
  <c r="E41" i="174"/>
  <c r="E41" i="38"/>
  <c r="E41" i="166"/>
  <c r="E41" i="128"/>
  <c r="E41" i="104"/>
  <c r="E41" i="103"/>
  <c r="E41" i="85"/>
  <c r="E41" i="169"/>
  <c r="E41" i="129"/>
  <c r="E41" i="167"/>
  <c r="E41" i="193"/>
  <c r="E41" i="136"/>
  <c r="E41" i="76"/>
  <c r="E41" i="90"/>
  <c r="E41" i="92"/>
  <c r="E41" i="115"/>
  <c r="E41" i="36"/>
  <c r="E41" i="75"/>
  <c r="E41" i="74"/>
  <c r="E41" i="73"/>
  <c r="E41" i="47"/>
  <c r="E41" i="153"/>
  <c r="E41" i="35"/>
  <c r="E41" i="186"/>
  <c r="E41" i="149"/>
  <c r="E41" i="24"/>
  <c r="E41" i="189"/>
  <c r="E41" i="55"/>
  <c r="E41" i="43"/>
  <c r="E41" i="57"/>
  <c r="E41" i="124"/>
  <c r="E41" i="34"/>
  <c r="E41" i="33"/>
  <c r="E41" i="123"/>
  <c r="E41" i="152"/>
  <c r="E41" i="151"/>
  <c r="E41" i="96"/>
  <c r="E41" i="210"/>
  <c r="E41" i="209"/>
  <c r="E41" i="196"/>
  <c r="E41" i="48"/>
  <c r="E41" i="30"/>
  <c r="E41" i="29"/>
  <c r="E41" i="22"/>
  <c r="E41" i="84"/>
  <c r="E41" i="60"/>
  <c r="E41" i="61"/>
  <c r="E41" i="58"/>
  <c r="E41" i="13"/>
  <c r="E41" i="9"/>
  <c r="E41" i="8"/>
  <c r="E41" i="7"/>
  <c r="E41" i="6"/>
  <c r="E41" i="95"/>
  <c r="E41" i="93"/>
  <c r="E41" i="94"/>
  <c r="E41" i="53"/>
  <c r="E41" i="78"/>
  <c r="E41" i="81"/>
  <c r="E41" i="17"/>
  <c r="E41" i="16"/>
  <c r="E41" i="11"/>
  <c r="E41" i="10"/>
  <c r="E41" i="5"/>
  <c r="E41" i="4"/>
  <c r="E41" i="194"/>
  <c r="E41" i="1"/>
  <c r="E41" i="67"/>
  <c r="E41" i="69"/>
  <c r="E41" i="120"/>
  <c r="E41" i="231"/>
  <c r="E41" i="230"/>
  <c r="E41" i="121"/>
  <c r="E41" i="122"/>
  <c r="E41" i="79"/>
  <c r="E17" i="10"/>
  <c r="E11" i="10"/>
  <c r="E17" i="84"/>
  <c r="E11" i="84"/>
  <c r="E17" i="60"/>
  <c r="E15" i="60"/>
  <c r="E11" i="60"/>
  <c r="E17" i="61"/>
  <c r="E15" i="61"/>
  <c r="E11" i="61"/>
  <c r="E17" i="58"/>
  <c r="E15" i="58"/>
  <c r="E11" i="58"/>
  <c r="E17" i="13"/>
  <c r="E15" i="13"/>
  <c r="E11" i="13"/>
  <c r="E17" i="9"/>
  <c r="E15" i="9"/>
  <c r="E11" i="9"/>
  <c r="E17" i="8"/>
  <c r="E11" i="8"/>
  <c r="E17" i="7"/>
  <c r="E15" i="7"/>
  <c r="E11" i="7"/>
  <c r="E17" i="6"/>
  <c r="E15" i="6"/>
  <c r="E11" i="6"/>
  <c r="E17" i="95"/>
  <c r="E15" i="95"/>
  <c r="E11" i="95"/>
  <c r="E17" i="93"/>
  <c r="E15" i="93"/>
  <c r="E11" i="93"/>
  <c r="E17" i="94"/>
  <c r="E15" i="94"/>
  <c r="E11" i="94"/>
  <c r="E17" i="53"/>
  <c r="E15" i="53"/>
  <c r="E11" i="53"/>
  <c r="E17" i="67"/>
  <c r="E11" i="67"/>
  <c r="E17" i="69"/>
  <c r="E11" i="69"/>
  <c r="E17" i="120"/>
  <c r="E11" i="120"/>
  <c r="E17" i="231"/>
  <c r="E11" i="231"/>
  <c r="E17" i="230"/>
  <c r="E11" i="230"/>
  <c r="E17" i="122"/>
  <c r="E11" i="122"/>
  <c r="E17" i="78"/>
  <c r="E11" i="78"/>
  <c r="E17" i="81"/>
  <c r="E11" i="81"/>
  <c r="E17" i="17"/>
  <c r="E11" i="17"/>
  <c r="E17" i="11"/>
  <c r="E11" i="11"/>
  <c r="E17" i="5"/>
  <c r="E11" i="5"/>
  <c r="E17" i="4"/>
  <c r="E11" i="4"/>
  <c r="E17" i="194"/>
  <c r="E11" i="194"/>
  <c r="E17" i="16"/>
  <c r="E11" i="16"/>
  <c r="E11" i="121"/>
  <c r="E11" i="79"/>
  <c r="E17" i="79"/>
  <c r="E17" i="121"/>
  <c r="E11" i="62"/>
  <c r="E21" i="62"/>
  <c r="E11" i="20"/>
  <c r="E21" i="20"/>
  <c r="E11" i="110"/>
  <c r="E21" i="110"/>
  <c r="E11" i="41"/>
  <c r="E21" i="41"/>
  <c r="E21" i="8"/>
  <c r="E21" i="7"/>
  <c r="E21" i="67"/>
  <c r="E21" i="79"/>
  <c r="E21" i="81"/>
  <c r="E21" i="16"/>
  <c r="E21" i="10"/>
  <c r="E21" i="9"/>
  <c r="E21" i="13"/>
  <c r="E21" i="6"/>
  <c r="E21" i="95"/>
  <c r="E21" i="84"/>
  <c r="E21" i="60"/>
  <c r="E21" i="61"/>
  <c r="E21" i="58"/>
  <c r="E21" i="69"/>
  <c r="E21" i="93"/>
  <c r="E21" i="94"/>
  <c r="E21" i="53"/>
  <c r="E21" i="231"/>
  <c r="E21" i="230"/>
  <c r="E21" i="78"/>
  <c r="E21" i="17"/>
  <c r="E21" i="11"/>
  <c r="E21" i="194"/>
  <c r="E21" i="4"/>
  <c r="E21" i="5"/>
  <c r="E21" i="122"/>
  <c r="E21" i="120"/>
  <c r="E21" i="121"/>
  <c r="E11" i="64"/>
  <c r="E21" i="64"/>
  <c r="E11" i="177"/>
  <c r="E21" i="177"/>
  <c r="E11" i="187"/>
  <c r="E21" i="187"/>
  <c r="E11" i="109"/>
  <c r="E21" i="109"/>
  <c r="E11" i="159"/>
  <c r="E21" i="159"/>
  <c r="E11" i="135"/>
  <c r="E21" i="135"/>
  <c r="E11" i="132"/>
  <c r="E21" i="132"/>
  <c r="E11" i="133"/>
  <c r="E21" i="133"/>
  <c r="E11" i="146"/>
  <c r="E21" i="146"/>
  <c r="E11" i="39"/>
  <c r="E21" i="39"/>
  <c r="E11" i="130"/>
  <c r="E21" i="130"/>
  <c r="E11" i="174"/>
  <c r="E21" i="174"/>
  <c r="E11" i="38"/>
  <c r="E21" i="38"/>
  <c r="E11" i="166"/>
  <c r="E21" i="166"/>
  <c r="E11" i="128"/>
  <c r="E21" i="128"/>
  <c r="E11" i="104"/>
  <c r="E21" i="104"/>
  <c r="E11" i="103"/>
  <c r="E21" i="103"/>
  <c r="E11" i="85"/>
  <c r="E21" i="85"/>
  <c r="E11" i="169"/>
  <c r="E21" i="169"/>
  <c r="E11" i="129"/>
  <c r="E21" i="129"/>
  <c r="E11" i="167"/>
  <c r="E21" i="167"/>
  <c r="E11" i="193"/>
  <c r="E21" i="193"/>
  <c r="E11" i="136"/>
  <c r="E21" i="136"/>
  <c r="E11" i="76"/>
  <c r="E21" i="76"/>
  <c r="E11" i="90"/>
  <c r="E21" i="90"/>
  <c r="E11" i="92"/>
  <c r="E21" i="92"/>
  <c r="E11" i="115"/>
  <c r="E21" i="115"/>
  <c r="E11" i="36"/>
  <c r="E21" i="36"/>
  <c r="E11" i="77"/>
  <c r="E21" i="77"/>
  <c r="E11" i="75"/>
  <c r="E21" i="75"/>
  <c r="E11" i="74"/>
  <c r="E21" i="74"/>
  <c r="E11" i="73"/>
  <c r="E21" i="73"/>
  <c r="E11" i="47"/>
  <c r="E21" i="47"/>
  <c r="E11" i="153"/>
  <c r="E21" i="153"/>
  <c r="E11" i="35"/>
  <c r="E21" i="35"/>
  <c r="E11" i="186"/>
  <c r="E21" i="186"/>
  <c r="E11" i="149"/>
  <c r="E21" i="149"/>
  <c r="E11" i="24"/>
  <c r="E21" i="24"/>
  <c r="E11" i="189"/>
  <c r="E21" i="189"/>
  <c r="E11" i="55"/>
  <c r="E21" i="55"/>
  <c r="E11" i="43"/>
  <c r="E21" i="43"/>
  <c r="E11" i="57"/>
  <c r="E21" i="57"/>
  <c r="E11" i="124"/>
  <c r="E21" i="124"/>
  <c r="E11" i="34"/>
  <c r="E21" i="34"/>
  <c r="E11" i="33"/>
  <c r="E21" i="33"/>
  <c r="E11" i="123"/>
  <c r="E21" i="123"/>
  <c r="E11" i="152"/>
  <c r="E21" i="152"/>
  <c r="E11" i="151"/>
  <c r="E21" i="151"/>
  <c r="E11" i="96"/>
  <c r="E21" i="96"/>
  <c r="E11" i="210"/>
  <c r="E21" i="210"/>
  <c r="E11" i="209"/>
  <c r="E21" i="209"/>
  <c r="E11" i="196"/>
  <c r="E21" i="196"/>
  <c r="E11" i="48"/>
  <c r="E21" i="48"/>
  <c r="E11" i="30"/>
  <c r="E21" i="30"/>
  <c r="E11" i="29"/>
  <c r="E21" i="29"/>
  <c r="E11" i="22"/>
  <c r="E21" i="22"/>
  <c r="E41" i="20"/>
  <c r="E41" i="77"/>
  <c r="D21" i="5"/>
  <c r="E17" i="1"/>
  <c r="D18" i="80"/>
  <c r="D23" i="80" s="1"/>
  <c r="E18" i="80"/>
  <c r="E23" i="80" s="1"/>
  <c r="E58" i="62" l="1"/>
  <c r="E92" i="62" s="1"/>
  <c r="E93" i="62" s="1"/>
  <c r="D92" i="146"/>
  <c r="E72" i="130"/>
  <c r="D92" i="130"/>
  <c r="D93" i="130" s="1"/>
</calcChain>
</file>

<file path=xl/sharedStrings.xml><?xml version="1.0" encoding="utf-8"?>
<sst xmlns="http://schemas.openxmlformats.org/spreadsheetml/2006/main" count="15697" uniqueCount="236">
  <si>
    <t>TOWARZYSTWO UBEZPIECZEŃ  ALLIANZ ŻYCIE POLSKA S.A.</t>
  </si>
  <si>
    <t>(w zł)</t>
  </si>
  <si>
    <t xml:space="preserve">I.  </t>
  </si>
  <si>
    <t>1.</t>
  </si>
  <si>
    <t>lokaty</t>
  </si>
  <si>
    <t>2.</t>
  </si>
  <si>
    <t>środki pieniężne</t>
  </si>
  <si>
    <t>3.</t>
  </si>
  <si>
    <t>4.</t>
  </si>
  <si>
    <t>należności</t>
  </si>
  <si>
    <t>z tytułu transakcji zawartych na rynku finansowym</t>
  </si>
  <si>
    <t>pozostałe</t>
  </si>
  <si>
    <t xml:space="preserve">II.  </t>
  </si>
  <si>
    <t xml:space="preserve">pozostałe </t>
  </si>
  <si>
    <t>A.</t>
  </si>
  <si>
    <t>Aktywa netto funduszu na początek okresu sprawozdawczego</t>
  </si>
  <si>
    <t>B.</t>
  </si>
  <si>
    <t>I.</t>
  </si>
  <si>
    <t>Zwiększenia funduszu</t>
  </si>
  <si>
    <t>tytułem składek zwiększających wartość funduszu</t>
  </si>
  <si>
    <t>pozostałe przychody</t>
  </si>
  <si>
    <t>pozostałe zwiększenia</t>
  </si>
  <si>
    <t>II.</t>
  </si>
  <si>
    <t>Zmniejszenia funduszu</t>
  </si>
  <si>
    <t>tytułem wykupu</t>
  </si>
  <si>
    <t>tytułem wypłat pozostałych świadczeń ubezpieczeniowych</t>
  </si>
  <si>
    <t>tytułem opłat za ryzyko ubezpieczeniowe oraz innych opłat potrącanych z funduszu</t>
  </si>
  <si>
    <t>tytułem zwrotu składek ubezpieczeniowych</t>
  </si>
  <si>
    <t>5.</t>
  </si>
  <si>
    <t>tytułem opłat za zarządzanie funduszem oraz innych opłat tytułem administrowania funduszem</t>
  </si>
  <si>
    <t>6.</t>
  </si>
  <si>
    <t>pozostałe koszty</t>
  </si>
  <si>
    <t>7.</t>
  </si>
  <si>
    <t>pozostałe zmniejszenia</t>
  </si>
  <si>
    <t>C.</t>
  </si>
  <si>
    <t xml:space="preserve">Wynik netto z działalności inwestycyjnej </t>
  </si>
  <si>
    <t>D.</t>
  </si>
  <si>
    <t>Aktywa netto funduszu na koniec okresu sprawozdawczego</t>
  </si>
  <si>
    <t>Pozycja</t>
  </si>
  <si>
    <t>na początek okresu sprawozdawczego</t>
  </si>
  <si>
    <t>na koniec okresu sprawozdawczego</t>
  </si>
  <si>
    <t xml:space="preserve">LOKATY </t>
  </si>
  <si>
    <t>Lokaty (suma 1-12)</t>
  </si>
  <si>
    <t>papiery wartościowe emitowane, poręczone lub gwarantowane przez Skarb Państwa lub organizacje międzynarodowe, których członkiem jest Rzeczpospolita Polska</t>
  </si>
  <si>
    <t>obligacje emitowane lub poręczone przez jednostki samorządu terytorialnego lub związki jednostek samorządu terytorialnego</t>
  </si>
  <si>
    <t>inne dłużne papiery wartościowe o stałej stopie dochodu</t>
  </si>
  <si>
    <t>akcje</t>
  </si>
  <si>
    <t>udziały</t>
  </si>
  <si>
    <t>jednostki uczestnictwa i certyfikaty inwestycyjne w funduszach inwestycyjnych</t>
  </si>
  <si>
    <t>8.</t>
  </si>
  <si>
    <t>inne papiery wartościowe o zmiennej kwocie dochodu</t>
  </si>
  <si>
    <t>9.</t>
  </si>
  <si>
    <t>pożyczki</t>
  </si>
  <si>
    <t>10.</t>
  </si>
  <si>
    <t>nieruchomości</t>
  </si>
  <si>
    <t>11.</t>
  </si>
  <si>
    <t>depozyty bankowe</t>
  </si>
  <si>
    <t>12.</t>
  </si>
  <si>
    <t>pozostałe lokaty</t>
  </si>
  <si>
    <t>III.</t>
  </si>
  <si>
    <t>Środki pieniężne</t>
  </si>
  <si>
    <t>IV.</t>
  </si>
  <si>
    <t>Należności</t>
  </si>
  <si>
    <t>V.</t>
  </si>
  <si>
    <t>Zobowiązania</t>
  </si>
  <si>
    <t>Aktywa netto (w tym)</t>
  </si>
  <si>
    <t>krajowe</t>
  </si>
  <si>
    <t>Fundusz Konserwatywny</t>
  </si>
  <si>
    <t>Fundusz Zrównoważony</t>
  </si>
  <si>
    <t>Fundusz Aktywny</t>
  </si>
  <si>
    <t>Fundusz Międzynarodowy</t>
  </si>
  <si>
    <t>Fundusz Azjatycki</t>
  </si>
  <si>
    <t>Aktywny - Surowce i Nowe Gospodarki</t>
  </si>
  <si>
    <t>Zabezpieczony - Rynku Polskiego</t>
  </si>
  <si>
    <t>Zabezpieczony - Europy Wschodniej</t>
  </si>
  <si>
    <t>Zabezpieczony - Dalekiego Wschodu</t>
  </si>
  <si>
    <t>Millenium Master I</t>
  </si>
  <si>
    <t>Millenium Master V</t>
  </si>
  <si>
    <t>Millenium Master VI</t>
  </si>
  <si>
    <t>Millenium Master VII</t>
  </si>
  <si>
    <t>Fundusz Gwarantowany</t>
  </si>
  <si>
    <t>Fundusz Stabilnego Wzrostu</t>
  </si>
  <si>
    <t>Fundusz Dynamiczny</t>
  </si>
  <si>
    <t>Fundusz Aktywnej Alokacji</t>
  </si>
  <si>
    <t>Fundusz Akcji Plus</t>
  </si>
  <si>
    <t>Fundusz Akcji Małych i Średnich Spółek</t>
  </si>
  <si>
    <t>Fundusz Selektywny</t>
  </si>
  <si>
    <t>Fundusz Polskich Obligacji Skarbowych</t>
  </si>
  <si>
    <t>INFORMACJE DODATKOWE</t>
  </si>
  <si>
    <t>FUNDUSZY KAPITAŁOWYCH</t>
  </si>
  <si>
    <t>TU ALLIANZ ŻYCIE POLSKA  S.A.</t>
  </si>
  <si>
    <t xml:space="preserve">Przypis składki brutto </t>
  </si>
  <si>
    <t xml:space="preserve">Potrącenia/ opłaty </t>
  </si>
  <si>
    <t xml:space="preserve">Składka netto </t>
  </si>
  <si>
    <t>Fundusz Pieniężny</t>
  </si>
  <si>
    <t>Strategii MultiObligacyjnych</t>
  </si>
  <si>
    <t>Fundusz Akcji Globalnych</t>
  </si>
  <si>
    <t>Fundusz Obligacji Globalnych</t>
  </si>
  <si>
    <t>WARTOŚĆ AKTYWÓW NETTO FUNDUSZU</t>
  </si>
  <si>
    <t xml:space="preserve">II. </t>
  </si>
  <si>
    <t>ZMIANY WARTOŚCI AKTYWÓW NETTO FUNDUSZU</t>
  </si>
  <si>
    <t>3.1.</t>
  </si>
  <si>
    <t>3.2.</t>
  </si>
  <si>
    <t>wobec ubezpieczających, ubezpieczonych lub uprawnionych z umów ubezpieczenia</t>
  </si>
  <si>
    <t>Aktywa</t>
  </si>
  <si>
    <t>III.  Aktywa netto (I-II)</t>
  </si>
  <si>
    <t>Wynik netto z działalności operacyjnej (I-II)</t>
  </si>
  <si>
    <t>Liczba jednostek uczestnictwa funduszu:</t>
  </si>
  <si>
    <t>Wartość jednostki uczestnictwa funduszu:</t>
  </si>
  <si>
    <t>minimalna wartość jednostki uczestnictwa funduszu w okresie sprawozdawczym</t>
  </si>
  <si>
    <t>maksymalna wartość jednostki uczestnictwa funduszu w okresie sprawozdawczym</t>
  </si>
  <si>
    <t xml:space="preserve">     ZESTAWIENIE AKTYWÓW NETTO FUNDUSZU</t>
  </si>
  <si>
    <t>Udział w aktywach       netto funduszu (w %)</t>
  </si>
  <si>
    <t>instrumenty pochodne</t>
  </si>
  <si>
    <t>zagraniczne - państwa UE</t>
  </si>
  <si>
    <t>zagraniczne - państwa poza UE</t>
  </si>
  <si>
    <t>LICZBA I WARTOŚĆ JEDNOSTEK ROZRACHUNKOWYCH uczestnictwa funduszu</t>
  </si>
  <si>
    <t>Wartość bilansowa (w zł)</t>
  </si>
  <si>
    <t>Fundusz Energetyczny</t>
  </si>
  <si>
    <t>obligacje</t>
  </si>
  <si>
    <t>TOWARZYSTWO UBEZPIECZEŃ  ALLIANZ ŻYCIE POLSKA SA</t>
  </si>
  <si>
    <t>I</t>
  </si>
  <si>
    <t xml:space="preserve">I  </t>
  </si>
  <si>
    <t xml:space="preserve">II  </t>
  </si>
  <si>
    <t>III  Aktywa netto (I-II)</t>
  </si>
  <si>
    <t xml:space="preserve">II </t>
  </si>
  <si>
    <t>A</t>
  </si>
  <si>
    <t>B</t>
  </si>
  <si>
    <t>II</t>
  </si>
  <si>
    <t>C</t>
  </si>
  <si>
    <t>D</t>
  </si>
  <si>
    <t>III</t>
  </si>
  <si>
    <t>IV</t>
  </si>
  <si>
    <t xml:space="preserve">Fundusz Obligacji </t>
  </si>
  <si>
    <t>Allianz Portfel Aktywnej Alokacji</t>
  </si>
  <si>
    <t>Allianz Portfel Dynamiczny</t>
  </si>
  <si>
    <t>Allianz Portfel Stabilnego Wzrostu</t>
  </si>
  <si>
    <t>Allianz Portfel Akcji Rynków Rozwiniętych</t>
  </si>
  <si>
    <t>Allianz Portfel Akcji Rynków Wschodzących</t>
  </si>
  <si>
    <t>Allianz Portfel Obligacji Zagranicznych</t>
  </si>
  <si>
    <t>Allianz Obligacji Plus</t>
  </si>
  <si>
    <t>Allianz Akcji Małych i Średnich Spółek</t>
  </si>
  <si>
    <t>Allianz Konserwatywny</t>
  </si>
  <si>
    <t>Allianz Polskich Obligacji Skarbowych</t>
  </si>
  <si>
    <t>Allianz Dynamiczna Multistrategia</t>
  </si>
  <si>
    <t>Allianz Defensywna Multistrategia</t>
  </si>
  <si>
    <t>Allianz Zbalansowana Multistrategia</t>
  </si>
  <si>
    <t>Allianz Franklin Global Fundamental Strategies Fund (PLN Hedged)</t>
  </si>
  <si>
    <t>Allianz Franklin U.S. Opportunities Fund (PLN Hedged)</t>
  </si>
  <si>
    <t>Allianz Investor Zrównoważony</t>
  </si>
  <si>
    <t>Allianz Investor Gold</t>
  </si>
  <si>
    <t>Allianz Investor Indie i Chiny</t>
  </si>
  <si>
    <t>Allianz JPM Global Healthcare Fund (PLN Hedged)</t>
  </si>
  <si>
    <t>Allianz ESALIENS Akcji</t>
  </si>
  <si>
    <t>Allianz Pekao Akcji Rynków Wschodzących</t>
  </si>
  <si>
    <t>Allianz Pekao Surowców i Energii</t>
  </si>
  <si>
    <t>Allianz Pekao Obligacji Plus</t>
  </si>
  <si>
    <t>Allianz Pekao Obligacji - Dynamiczna Alokacja 2</t>
  </si>
  <si>
    <t>Allianz Pekao Strategii Globalnej</t>
  </si>
  <si>
    <t>Allianz PZU Akcji Krakowiak</t>
  </si>
  <si>
    <t>Allianz PZU Akcji Małych i Średnich Spółek</t>
  </si>
  <si>
    <t>Allianz Schroder EURO Equity Fund (PLN Hedged)</t>
  </si>
  <si>
    <t>Allianz Schroder Frontier Markets Equity Fund (PLN Hedged)</t>
  </si>
  <si>
    <t>Allianz Schroder Global Diversified Growth Fund (PLN Hedged)</t>
  </si>
  <si>
    <t>Allianz Templeton Global Bond Fund (PLN Hedged)</t>
  </si>
  <si>
    <t>Allianz Templeton Global Total Return Fund (PLN Hedged)</t>
  </si>
  <si>
    <t>Allianz Pekao Spokojna Inwestycja</t>
  </si>
  <si>
    <t>Allianz Pekao Konserwatywny</t>
  </si>
  <si>
    <t>Allianz Pekao Konserwatywny Plus</t>
  </si>
  <si>
    <t>Allianz Generali Akcje Małych i Średnich Spółek</t>
  </si>
  <si>
    <t>Allianz Generali Korona Akcje</t>
  </si>
  <si>
    <t>Allianz Generali Korona Obligacje</t>
  </si>
  <si>
    <t>Allianz Generali Korona Zrównoważony</t>
  </si>
  <si>
    <t>Allianz JPM Emerging Markets Opportunities Fund (PLN)</t>
  </si>
  <si>
    <t>Allianz ESALIENS Konserwatywny</t>
  </si>
  <si>
    <t>Allianz Schroder ISF - Global Credit High Income (PLN Hedged)</t>
  </si>
  <si>
    <t>Allianz Generali Akcji: Megatrendy</t>
  </si>
  <si>
    <t>Allianz Investor Quality</t>
  </si>
  <si>
    <t>Allianz Investor Fundamentalny Dywidend i Wzrostu</t>
  </si>
  <si>
    <t>Allianz ESALIENS Medycyny i Nowych Technologii</t>
  </si>
  <si>
    <t>Fundusz Polskich Obligacji Skarbowych Bis</t>
  </si>
  <si>
    <t>Fundusz Zachowawczy</t>
  </si>
  <si>
    <t>Allianz Investor TOP Małych i Średnich Spółek</t>
  </si>
  <si>
    <t>Allianz Generali Akcji Rynków Wschodzących</t>
  </si>
  <si>
    <t xml:space="preserve">Allianz Goldman Sachs Akcji </t>
  </si>
  <si>
    <t>Allianz Goldman Sachs Obligacji</t>
  </si>
  <si>
    <t xml:space="preserve">Allianz Goldman Sachs Polski Odpowiedzialnego Inwestowania </t>
  </si>
  <si>
    <t>Allianz Goldman Sachs Europejski Spółek Dywidendowych</t>
  </si>
  <si>
    <t>Allianz Goldman Sachs Globalny Długu Korporacyjnego</t>
  </si>
  <si>
    <t>Allianz Goldman Sachs Globalny Spółek Dywidendowych</t>
  </si>
  <si>
    <t>Allianz Goldman Sachs Japonia</t>
  </si>
  <si>
    <t>Allianz Goldman Sachs Obligacji Rynków Wschodzących</t>
  </si>
  <si>
    <t>Allianz Investor Rynków Wschodzących</t>
  </si>
  <si>
    <t>Allianz Pekao Obligacji Wysokojakościowych</t>
  </si>
  <si>
    <t>Allianz Generali Korona Obligacji Uniwersalny</t>
  </si>
  <si>
    <t>31-12-2024</t>
  </si>
  <si>
    <t>Allianz ESALIENS Obligacji Uniwersalny</t>
  </si>
  <si>
    <t>Allianz Investor Obligacji Skarbowych Krótkoterminowy</t>
  </si>
  <si>
    <t>Allianz PKO Obligacji Skarbowych Srednioterminowy</t>
  </si>
  <si>
    <t>Allianz PZU Globalny Akcji Medycznych</t>
  </si>
  <si>
    <t>31-12-2025</t>
  </si>
  <si>
    <t>SPORZĄDZONE NA DZIEŃ 31-12-2025</t>
  </si>
  <si>
    <t>Allianz Templeton European Insights Fund</t>
  </si>
  <si>
    <t>NA DZIEŃ 31-12-2025</t>
  </si>
  <si>
    <t>1.1.</t>
  </si>
  <si>
    <t>1.2.</t>
  </si>
  <si>
    <t>bony skarbowe</t>
  </si>
  <si>
    <t>1.3.</t>
  </si>
  <si>
    <t>inne</t>
  </si>
  <si>
    <t>notowane na rynku regulowanym</t>
  </si>
  <si>
    <t>4.1.</t>
  </si>
  <si>
    <t>4.2.</t>
  </si>
  <si>
    <t>6.1.</t>
  </si>
  <si>
    <t xml:space="preserve">jednostki uczestnictwa </t>
  </si>
  <si>
    <t>6.2.</t>
  </si>
  <si>
    <t>certyfikaty inwestycyjne</t>
  </si>
  <si>
    <t>7.1.</t>
  </si>
  <si>
    <t>opcje</t>
  </si>
  <si>
    <t>7.2.</t>
  </si>
  <si>
    <t>kontrakty terminowe</t>
  </si>
  <si>
    <t>7.3.</t>
  </si>
  <si>
    <t>swapy walutowe</t>
  </si>
  <si>
    <t>7.4.</t>
  </si>
  <si>
    <t>swapy procentowe</t>
  </si>
  <si>
    <t>7.5.</t>
  </si>
  <si>
    <t>inne instrumenty pochodne</t>
  </si>
  <si>
    <t>9.1.</t>
  </si>
  <si>
    <t>zabezpieczone hipotecznie</t>
  </si>
  <si>
    <t>9.2.</t>
  </si>
  <si>
    <t>zabezpieczone gwarancjami instytucji finansowej</t>
  </si>
  <si>
    <t>9.3.</t>
  </si>
  <si>
    <t>pod zastaw praw wynikających z umów ubezpieczenia na życie</t>
  </si>
  <si>
    <t>9.4.</t>
  </si>
  <si>
    <t>inne pożyczki</t>
  </si>
  <si>
    <t>ROCZNE SPRAWOZDANIE UBEZPIECZENIOWEGO FUNDUSZU KAPITAŁOWEGO</t>
  </si>
  <si>
    <t xml:space="preserve">DO SPRAWOZDANIA ROCZNEGO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</si>
</sst>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64" formatCode="_-* #,##0.00\ _z_ł_-;\-* #,##0.00\ _z_ł_-;_-* &quot;-&quot;??\ _z_ł_-;_-@_-"/>
    <numFmt numFmtId="165" formatCode="#,##0.0000"/>
    <numFmt numFmtId="166" formatCode="0.0000"/>
    <numFmt numFmtId="167" formatCode="_-* #,##0.0000\ _z_ł_-;\-* #,##0.0000\ _z_ł_-;_-* &quot;-&quot;????\ _z_ł_-;_-@_-"/>
    <numFmt numFmtId="168" formatCode="0.000"/>
    <numFmt numFmtId="169" formatCode="#,##0.00000"/>
    <numFmt numFmtId="170" formatCode="#,##0.000000"/>
    <numFmt numFmtId="171" formatCode="0.00000"/>
    <numFmt numFmtId="172" formatCode="#,##0.00_ ;\-#,##0.00\ "/>
    <numFmt numFmtId="173" formatCode="#,##0.0_ ;\-#,##0.0\ "/>
  </numFmts>
  <fonts count="81">
    <font>
      <sz val="10"/>
      <name val="Arial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Arial CE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rgb="FF006100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  <charset val="238"/>
    </font>
    <font>
      <sz val="10"/>
      <color rgb="FF0070C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64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rgb="FF0070C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70C0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name val="MS Sans Serif"/>
      <family val="2"/>
      <charset val="238"/>
    </font>
    <font>
      <sz val="10"/>
      <color rgb="FF9C0006"/>
      <name val="Arial"/>
      <family val="2"/>
      <charset val="238"/>
    </font>
    <font>
      <sz val="10"/>
      <color theme="0"/>
      <name val="Arial"/>
      <family val="2"/>
      <charset val="238"/>
    </font>
    <font>
      <sz val="11"/>
      <color theme="1"/>
      <name val="Calibri"/>
      <family val="2"/>
    </font>
    <font>
      <sz val="10"/>
      <color rgb="FF006100"/>
      <name val="Arial"/>
      <family val="2"/>
      <charset val="238"/>
    </font>
    <font>
      <sz val="10"/>
      <color rgb="FF9C65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9C6500"/>
      <name val="Arial"/>
      <family val="2"/>
    </font>
    <font>
      <b/>
      <sz val="18"/>
      <color theme="3"/>
      <name val="Cambria"/>
      <family val="2"/>
      <scheme val="major"/>
    </font>
    <font>
      <b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70C0"/>
      <name val="Arial"/>
      <family val="2"/>
      <charset val="238"/>
    </font>
    <font>
      <b/>
      <sz val="8"/>
      <color rgb="FF0070C0"/>
      <name val="Arial"/>
      <family val="2"/>
      <charset val="238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6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7" fillId="21" borderId="2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23" fillId="20" borderId="1" applyNumberFormat="0" applyAlignment="0" applyProtection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2" fillId="23" borderId="6" applyNumberFormat="0" applyFont="0" applyAlignment="0" applyProtection="0"/>
    <xf numFmtId="0" fontId="27" fillId="3" borderId="0" applyNumberFormat="0" applyBorder="0" applyAlignment="0" applyProtection="0"/>
    <xf numFmtId="0" fontId="32" fillId="0" borderId="0"/>
    <xf numFmtId="0" fontId="22" fillId="23" borderId="61" applyNumberFormat="0" applyFont="0" applyAlignment="0" applyProtection="0"/>
    <xf numFmtId="0" fontId="24" fillId="0" borderId="60" applyNumberFormat="0" applyFill="0" applyAlignment="0" applyProtection="0"/>
    <xf numFmtId="0" fontId="23" fillId="20" borderId="58" applyNumberFormat="0" applyAlignment="0" applyProtection="0"/>
    <xf numFmtId="0" fontId="16" fillId="20" borderId="59" applyNumberFormat="0" applyAlignment="0" applyProtection="0"/>
    <xf numFmtId="0" fontId="15" fillId="7" borderId="58" applyNumberFormat="0" applyAlignment="0" applyProtection="0"/>
    <xf numFmtId="0" fontId="6" fillId="0" borderId="0"/>
    <xf numFmtId="0" fontId="22" fillId="23" borderId="65" applyNumberFormat="0" applyFont="0" applyAlignment="0" applyProtection="0"/>
    <xf numFmtId="0" fontId="24" fillId="0" borderId="64" applyNumberFormat="0" applyFill="0" applyAlignment="0" applyProtection="0"/>
    <xf numFmtId="0" fontId="23" fillId="20" borderId="62" applyNumberFormat="0" applyAlignment="0" applyProtection="0"/>
    <xf numFmtId="0" fontId="16" fillId="20" borderId="63" applyNumberFormat="0" applyAlignment="0" applyProtection="0"/>
    <xf numFmtId="0" fontId="15" fillId="7" borderId="62" applyNumberFormat="0" applyAlignment="0" applyProtection="0"/>
    <xf numFmtId="0" fontId="34" fillId="0" borderId="0"/>
    <xf numFmtId="0" fontId="35" fillId="25" borderId="0" applyNumberFormat="0" applyBorder="0" applyAlignment="0" applyProtection="0"/>
    <xf numFmtId="0" fontId="36" fillId="26" borderId="66" applyNumberFormat="0" applyAlignment="0" applyProtection="0"/>
    <xf numFmtId="0" fontId="37" fillId="0" borderId="68" applyNumberFormat="0" applyFill="0" applyAlignment="0" applyProtection="0"/>
    <xf numFmtId="0" fontId="38" fillId="27" borderId="67" applyNumberFormat="0" applyAlignment="0" applyProtection="0"/>
    <xf numFmtId="0" fontId="39" fillId="0" borderId="7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28" borderId="69" applyNumberFormat="0" applyFont="0" applyAlignment="0" applyProtection="0"/>
    <xf numFmtId="0" fontId="6" fillId="28" borderId="69" applyNumberFormat="0" applyFont="0" applyAlignment="0" applyProtection="0"/>
    <xf numFmtId="0" fontId="43" fillId="0" borderId="0"/>
    <xf numFmtId="0" fontId="6" fillId="0" borderId="0"/>
    <xf numFmtId="0" fontId="15" fillId="7" borderId="79" applyNumberFormat="0" applyAlignment="0" applyProtection="0"/>
    <xf numFmtId="0" fontId="16" fillId="20" borderId="80" applyNumberFormat="0" applyAlignment="0" applyProtection="0"/>
    <xf numFmtId="0" fontId="23" fillId="20" borderId="79" applyNumberFormat="0" applyAlignment="0" applyProtection="0"/>
    <xf numFmtId="0" fontId="24" fillId="0" borderId="81" applyNumberFormat="0" applyFill="0" applyAlignment="0" applyProtection="0"/>
    <xf numFmtId="0" fontId="22" fillId="23" borderId="82" applyNumberFormat="0" applyFont="0" applyAlignment="0" applyProtection="0"/>
    <xf numFmtId="0" fontId="24" fillId="0" borderId="81" applyNumberFormat="0" applyFill="0" applyAlignment="0" applyProtection="0"/>
    <xf numFmtId="0" fontId="16" fillId="20" borderId="80" applyNumberFormat="0" applyAlignment="0" applyProtection="0"/>
    <xf numFmtId="0" fontId="22" fillId="23" borderId="82" applyNumberFormat="0" applyFont="0" applyAlignment="0" applyProtection="0"/>
    <xf numFmtId="0" fontId="22" fillId="23" borderId="82" applyNumberFormat="0" applyFont="0" applyAlignment="0" applyProtection="0"/>
    <xf numFmtId="0" fontId="6" fillId="0" borderId="0"/>
    <xf numFmtId="0" fontId="15" fillId="7" borderId="79" applyNumberFormat="0" applyAlignment="0" applyProtection="0"/>
    <xf numFmtId="0" fontId="16" fillId="20" borderId="80" applyNumberFormat="0" applyAlignment="0" applyProtection="0"/>
    <xf numFmtId="0" fontId="23" fillId="20" borderId="79" applyNumberFormat="0" applyAlignment="0" applyProtection="0"/>
    <xf numFmtId="0" fontId="24" fillId="0" borderId="81" applyNumberFormat="0" applyFill="0" applyAlignment="0" applyProtection="0"/>
    <xf numFmtId="0" fontId="23" fillId="20" borderId="79" applyNumberFormat="0" applyAlignment="0" applyProtection="0"/>
    <xf numFmtId="0" fontId="15" fillId="7" borderId="79" applyNumberFormat="0" applyAlignment="0" applyProtection="0"/>
    <xf numFmtId="0" fontId="6" fillId="0" borderId="0"/>
    <xf numFmtId="0" fontId="6" fillId="28" borderId="69" applyNumberFormat="0" applyFont="0" applyAlignment="0" applyProtection="0"/>
    <xf numFmtId="0" fontId="5" fillId="0" borderId="0"/>
    <xf numFmtId="0" fontId="44" fillId="0" borderId="0"/>
    <xf numFmtId="0" fontId="45" fillId="0" borderId="0"/>
    <xf numFmtId="0" fontId="4" fillId="0" borderId="0"/>
    <xf numFmtId="9" fontId="4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3" fillId="0" borderId="0"/>
    <xf numFmtId="0" fontId="48" fillId="0" borderId="0"/>
    <xf numFmtId="0" fontId="49" fillId="0" borderId="0"/>
    <xf numFmtId="0" fontId="50" fillId="0" borderId="0"/>
    <xf numFmtId="0" fontId="48" fillId="0" borderId="0"/>
    <xf numFmtId="0" fontId="3" fillId="0" borderId="0"/>
    <xf numFmtId="0" fontId="3" fillId="0" borderId="0"/>
    <xf numFmtId="164" fontId="6" fillId="0" borderId="0" applyFont="0" applyFill="0" applyBorder="0" applyAlignment="0" applyProtection="0"/>
    <xf numFmtId="0" fontId="6" fillId="0" borderId="0"/>
    <xf numFmtId="0" fontId="3" fillId="0" borderId="0"/>
    <xf numFmtId="0" fontId="49" fillId="0" borderId="0"/>
    <xf numFmtId="0" fontId="45" fillId="0" borderId="0"/>
    <xf numFmtId="0" fontId="59" fillId="0" borderId="0"/>
    <xf numFmtId="0" fontId="6" fillId="0" borderId="0"/>
    <xf numFmtId="0" fontId="48" fillId="0" borderId="0"/>
    <xf numFmtId="0" fontId="2" fillId="33" borderId="0" applyNumberFormat="0" applyBorder="0" applyAlignment="0" applyProtection="0"/>
    <xf numFmtId="0" fontId="2" fillId="37" borderId="0" applyNumberFormat="0" applyBorder="0" applyAlignment="0" applyProtection="0"/>
    <xf numFmtId="0" fontId="2" fillId="41" borderId="0" applyNumberFormat="0" applyBorder="0" applyAlignment="0" applyProtection="0"/>
    <xf numFmtId="0" fontId="2" fillId="45" borderId="0" applyNumberFormat="0" applyBorder="0" applyAlignment="0" applyProtection="0"/>
    <xf numFmtId="0" fontId="2" fillId="49" borderId="0" applyNumberFormat="0" applyBorder="0" applyAlignment="0" applyProtection="0"/>
    <xf numFmtId="0" fontId="2" fillId="53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42" borderId="0" applyNumberFormat="0" applyBorder="0" applyAlignment="0" applyProtection="0"/>
    <xf numFmtId="0" fontId="2" fillId="46" borderId="0" applyNumberFormat="0" applyBorder="0" applyAlignment="0" applyProtection="0"/>
    <xf numFmtId="0" fontId="2" fillId="50" borderId="0" applyNumberFormat="0" applyBorder="0" applyAlignment="0" applyProtection="0"/>
    <xf numFmtId="0" fontId="2" fillId="54" borderId="0" applyNumberFormat="0" applyBorder="0" applyAlignment="0" applyProtection="0"/>
    <xf numFmtId="0" fontId="58" fillId="35" borderId="0" applyNumberFormat="0" applyBorder="0" applyAlignment="0" applyProtection="0"/>
    <xf numFmtId="0" fontId="58" fillId="39" borderId="0" applyNumberFormat="0" applyBorder="0" applyAlignment="0" applyProtection="0"/>
    <xf numFmtId="0" fontId="58" fillId="43" borderId="0" applyNumberFormat="0" applyBorder="0" applyAlignment="0" applyProtection="0"/>
    <xf numFmtId="0" fontId="58" fillId="47" borderId="0" applyNumberFormat="0" applyBorder="0" applyAlignment="0" applyProtection="0"/>
    <xf numFmtId="0" fontId="58" fillId="51" borderId="0" applyNumberFormat="0" applyBorder="0" applyAlignment="0" applyProtection="0"/>
    <xf numFmtId="0" fontId="58" fillId="55" borderId="0" applyNumberFormat="0" applyBorder="0" applyAlignment="0" applyProtection="0"/>
    <xf numFmtId="0" fontId="60" fillId="25" borderId="0" applyNumberFormat="0" applyBorder="0" applyAlignment="0" applyProtection="0"/>
    <xf numFmtId="0" fontId="61" fillId="30" borderId="0" applyNumberFormat="0" applyBorder="0" applyAlignment="0" applyProtection="0"/>
    <xf numFmtId="0" fontId="57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37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9" borderId="0" applyNumberFormat="0" applyBorder="0" applyAlignment="0" applyProtection="0"/>
    <xf numFmtId="0" fontId="3" fillId="53" borderId="0" applyNumberFormat="0" applyBorder="0" applyAlignment="0" applyProtection="0"/>
    <xf numFmtId="0" fontId="3" fillId="34" borderId="0" applyNumberFormat="0" applyBorder="0" applyAlignment="0" applyProtection="0"/>
    <xf numFmtId="0" fontId="3" fillId="38" borderId="0" applyNumberFormat="0" applyBorder="0" applyAlignment="0" applyProtection="0"/>
    <xf numFmtId="0" fontId="3" fillId="42" borderId="0" applyNumberFormat="0" applyBorder="0" applyAlignment="0" applyProtection="0"/>
    <xf numFmtId="0" fontId="3" fillId="46" borderId="0" applyNumberFormat="0" applyBorder="0" applyAlignment="0" applyProtection="0"/>
    <xf numFmtId="0" fontId="3" fillId="50" borderId="0" applyNumberFormat="0" applyBorder="0" applyAlignment="0" applyProtection="0"/>
    <xf numFmtId="0" fontId="3" fillId="54" borderId="0" applyNumberFormat="0" applyBorder="0" applyAlignment="0" applyProtection="0"/>
    <xf numFmtId="0" fontId="64" fillId="35" borderId="0" applyNumberFormat="0" applyBorder="0" applyAlignment="0" applyProtection="0"/>
    <xf numFmtId="0" fontId="64" fillId="39" borderId="0" applyNumberFormat="0" applyBorder="0" applyAlignment="0" applyProtection="0"/>
    <xf numFmtId="0" fontId="64" fillId="43" borderId="0" applyNumberFormat="0" applyBorder="0" applyAlignment="0" applyProtection="0"/>
    <xf numFmtId="0" fontId="64" fillId="47" borderId="0" applyNumberFormat="0" applyBorder="0" applyAlignment="0" applyProtection="0"/>
    <xf numFmtId="0" fontId="64" fillId="51" borderId="0" applyNumberFormat="0" applyBorder="0" applyAlignment="0" applyProtection="0"/>
    <xf numFmtId="0" fontId="64" fillId="55" borderId="0" applyNumberFormat="0" applyBorder="0" applyAlignment="0" applyProtection="0"/>
    <xf numFmtId="0" fontId="62" fillId="25" borderId="0" applyNumberFormat="0" applyBorder="0" applyAlignment="0" applyProtection="0"/>
    <xf numFmtId="0" fontId="65" fillId="30" borderId="0" applyNumberFormat="0" applyBorder="0" applyAlignment="0" applyProtection="0"/>
    <xf numFmtId="0" fontId="63" fillId="29" borderId="0" applyNumberFormat="0" applyBorder="0" applyAlignment="0" applyProtection="0"/>
    <xf numFmtId="0" fontId="66" fillId="33" borderId="0" applyNumberFormat="0" applyBorder="0" applyAlignment="0" applyProtection="0"/>
    <xf numFmtId="0" fontId="66" fillId="37" borderId="0" applyNumberFormat="0" applyBorder="0" applyAlignment="0" applyProtection="0"/>
    <xf numFmtId="0" fontId="66" fillId="41" borderId="0" applyNumberFormat="0" applyBorder="0" applyAlignment="0" applyProtection="0"/>
    <xf numFmtId="0" fontId="66" fillId="45" borderId="0" applyNumberFormat="0" applyBorder="0" applyAlignment="0" applyProtection="0"/>
    <xf numFmtId="0" fontId="66" fillId="49" borderId="0" applyNumberFormat="0" applyBorder="0" applyAlignment="0" applyProtection="0"/>
    <xf numFmtId="0" fontId="66" fillId="53" borderId="0" applyNumberFormat="0" applyBorder="0" applyAlignment="0" applyProtection="0"/>
    <xf numFmtId="0" fontId="66" fillId="34" borderId="0" applyNumberFormat="0" applyBorder="0" applyAlignment="0" applyProtection="0"/>
    <xf numFmtId="0" fontId="66" fillId="38" borderId="0" applyNumberFormat="0" applyBorder="0" applyAlignment="0" applyProtection="0"/>
    <xf numFmtId="0" fontId="66" fillId="42" borderId="0" applyNumberFormat="0" applyBorder="0" applyAlignment="0" applyProtection="0"/>
    <xf numFmtId="0" fontId="66" fillId="46" borderId="0" applyNumberFormat="0" applyBorder="0" applyAlignment="0" applyProtection="0"/>
    <xf numFmtId="0" fontId="66" fillId="50" borderId="0" applyNumberFormat="0" applyBorder="0" applyAlignment="0" applyProtection="0"/>
    <xf numFmtId="0" fontId="66" fillId="54" borderId="0" applyNumberFormat="0" applyBorder="0" applyAlignment="0" applyProtection="0"/>
    <xf numFmtId="0" fontId="67" fillId="35" borderId="0" applyNumberFormat="0" applyBorder="0" applyAlignment="0" applyProtection="0"/>
    <xf numFmtId="0" fontId="67" fillId="39" borderId="0" applyNumberFormat="0" applyBorder="0" applyAlignment="0" applyProtection="0"/>
    <xf numFmtId="0" fontId="67" fillId="43" borderId="0" applyNumberFormat="0" applyBorder="0" applyAlignment="0" applyProtection="0"/>
    <xf numFmtId="0" fontId="67" fillId="47" borderId="0" applyNumberFormat="0" applyBorder="0" applyAlignment="0" applyProtection="0"/>
    <xf numFmtId="0" fontId="67" fillId="51" borderId="0" applyNumberFormat="0" applyBorder="0" applyAlignment="0" applyProtection="0"/>
    <xf numFmtId="0" fontId="67" fillId="55" borderId="0" applyNumberFormat="0" applyBorder="0" applyAlignment="0" applyProtection="0"/>
    <xf numFmtId="0" fontId="67" fillId="32" borderId="0" applyNumberFormat="0" applyBorder="0" applyAlignment="0" applyProtection="0"/>
    <xf numFmtId="0" fontId="67" fillId="36" borderId="0" applyNumberFormat="0" applyBorder="0" applyAlignment="0" applyProtection="0"/>
    <xf numFmtId="0" fontId="67" fillId="40" borderId="0" applyNumberFormat="0" applyBorder="0" applyAlignment="0" applyProtection="0"/>
    <xf numFmtId="0" fontId="67" fillId="44" borderId="0" applyNumberFormat="0" applyBorder="0" applyAlignment="0" applyProtection="0"/>
    <xf numFmtId="0" fontId="67" fillId="48" borderId="0" applyNumberFormat="0" applyBorder="0" applyAlignment="0" applyProtection="0"/>
    <xf numFmtId="0" fontId="67" fillId="52" borderId="0" applyNumberFormat="0" applyBorder="0" applyAlignment="0" applyProtection="0"/>
    <xf numFmtId="0" fontId="68" fillId="29" borderId="0" applyNumberFormat="0" applyBorder="0" applyAlignment="0" applyProtection="0"/>
    <xf numFmtId="0" fontId="69" fillId="27" borderId="66" applyNumberFormat="0" applyAlignment="0" applyProtection="0"/>
    <xf numFmtId="0" fontId="70" fillId="31" borderId="96" applyNumberFormat="0" applyAlignment="0" applyProtection="0"/>
    <xf numFmtId="0" fontId="71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72" fillId="0" borderId="93" applyNumberFormat="0" applyFill="0" applyAlignment="0" applyProtection="0"/>
    <xf numFmtId="0" fontId="73" fillId="0" borderId="94" applyNumberFormat="0" applyFill="0" applyAlignment="0" applyProtection="0"/>
    <xf numFmtId="0" fontId="74" fillId="0" borderId="95" applyNumberFormat="0" applyFill="0" applyAlignment="0" applyProtection="0"/>
    <xf numFmtId="0" fontId="74" fillId="0" borderId="0" applyNumberFormat="0" applyFill="0" applyBorder="0" applyAlignment="0" applyProtection="0"/>
    <xf numFmtId="0" fontId="36" fillId="26" borderId="66" applyNumberFormat="0" applyAlignment="0" applyProtection="0"/>
    <xf numFmtId="0" fontId="37" fillId="0" borderId="68" applyNumberFormat="0" applyFill="0" applyAlignment="0" applyProtection="0"/>
    <xf numFmtId="0" fontId="75" fillId="30" borderId="0" applyNumberFormat="0" applyBorder="0" applyAlignment="0" applyProtection="0"/>
    <xf numFmtId="0" fontId="38" fillId="27" borderId="67" applyNumberFormat="0" applyAlignment="0" applyProtection="0"/>
    <xf numFmtId="0" fontId="76" fillId="0" borderId="0" applyNumberFormat="0" applyFill="0" applyBorder="0" applyAlignment="0" applyProtection="0"/>
    <xf numFmtId="0" fontId="39" fillId="0" borderId="70" applyNumberFormat="0" applyFill="0" applyAlignment="0" applyProtection="0"/>
    <xf numFmtId="0" fontId="40" fillId="0" borderId="0" applyNumberFormat="0" applyFill="0" applyBorder="0" applyAlignment="0" applyProtection="0"/>
    <xf numFmtId="0" fontId="6" fillId="0" borderId="0"/>
    <xf numFmtId="0" fontId="23" fillId="20" borderId="79" applyNumberFormat="0" applyAlignment="0" applyProtection="0"/>
    <xf numFmtId="0" fontId="22" fillId="23" borderId="82" applyNumberFormat="0" applyFont="0" applyAlignment="0" applyProtection="0"/>
    <xf numFmtId="0" fontId="6" fillId="0" borderId="0"/>
    <xf numFmtId="0" fontId="15" fillId="7" borderId="99" applyNumberFormat="0" applyAlignment="0" applyProtection="0"/>
    <xf numFmtId="0" fontId="16" fillId="20" borderId="100" applyNumberFormat="0" applyAlignment="0" applyProtection="0"/>
    <xf numFmtId="0" fontId="23" fillId="20" borderId="99" applyNumberFormat="0" applyAlignment="0" applyProtection="0"/>
    <xf numFmtId="0" fontId="24" fillId="0" borderId="101" applyNumberFormat="0" applyFill="0" applyAlignment="0" applyProtection="0"/>
    <xf numFmtId="0" fontId="22" fillId="23" borderId="102" applyNumberFormat="0" applyFont="0" applyAlignment="0" applyProtection="0"/>
    <xf numFmtId="0" fontId="24" fillId="0" borderId="101" applyNumberFormat="0" applyFill="0" applyAlignment="0" applyProtection="0"/>
    <xf numFmtId="0" fontId="16" fillId="20" borderId="100" applyNumberFormat="0" applyAlignment="0" applyProtection="0"/>
    <xf numFmtId="0" fontId="22" fillId="23" borderId="102" applyNumberFormat="0" applyFont="0" applyAlignment="0" applyProtection="0"/>
    <xf numFmtId="0" fontId="22" fillId="23" borderId="102" applyNumberFormat="0" applyFont="0" applyAlignment="0" applyProtection="0"/>
    <xf numFmtId="0" fontId="15" fillId="7" borderId="99" applyNumberFormat="0" applyAlignment="0" applyProtection="0"/>
    <xf numFmtId="0" fontId="16" fillId="20" borderId="100" applyNumberFormat="0" applyAlignment="0" applyProtection="0"/>
    <xf numFmtId="0" fontId="23" fillId="20" borderId="99" applyNumberFormat="0" applyAlignment="0" applyProtection="0"/>
    <xf numFmtId="0" fontId="24" fillId="0" borderId="101" applyNumberFormat="0" applyFill="0" applyAlignment="0" applyProtection="0"/>
    <xf numFmtId="0" fontId="23" fillId="20" borderId="99" applyNumberFormat="0" applyAlignment="0" applyProtection="0"/>
    <xf numFmtId="0" fontId="15" fillId="7" borderId="99" applyNumberForma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" fillId="0" borderId="0"/>
  </cellStyleXfs>
  <cellXfs count="719">
    <xf numFmtId="0" fontId="0" fillId="0" borderId="0" xfId="0"/>
    <xf numFmtId="0" fontId="7" fillId="24" borderId="0" xfId="0" applyFont="1" applyFill="1"/>
    <xf numFmtId="0" fontId="7" fillId="24" borderId="0" xfId="0" applyFont="1" applyFill="1" applyAlignment="1">
      <alignment horizontal="left" wrapText="1"/>
    </xf>
    <xf numFmtId="0" fontId="11" fillId="24" borderId="10" xfId="0" applyFont="1" applyFill="1" applyBorder="1" applyAlignment="1">
      <alignment horizontal="center"/>
    </xf>
    <xf numFmtId="0" fontId="11" fillId="24" borderId="15" xfId="0" applyFont="1" applyFill="1" applyBorder="1" applyAlignment="1">
      <alignment wrapText="1"/>
    </xf>
    <xf numFmtId="0" fontId="7" fillId="24" borderId="0" xfId="0" applyFont="1" applyFill="1" applyAlignment="1">
      <alignment horizontal="center" wrapText="1"/>
    </xf>
    <xf numFmtId="0" fontId="10" fillId="24" borderId="14" xfId="0" applyFont="1" applyFill="1" applyBorder="1" applyAlignment="1">
      <alignment horizontal="left" wrapText="1"/>
    </xf>
    <xf numFmtId="0" fontId="10" fillId="24" borderId="15" xfId="0" applyFont="1" applyFill="1" applyBorder="1" applyAlignment="1">
      <alignment horizontal="left" wrapText="1"/>
    </xf>
    <xf numFmtId="0" fontId="10" fillId="24" borderId="15" xfId="0" applyFont="1" applyFill="1" applyBorder="1" applyAlignment="1">
      <alignment wrapText="1"/>
    </xf>
    <xf numFmtId="0" fontId="11" fillId="24" borderId="24" xfId="0" applyFont="1" applyFill="1" applyBorder="1" applyAlignment="1">
      <alignment wrapText="1"/>
    </xf>
    <xf numFmtId="0" fontId="10" fillId="24" borderId="19" xfId="0" applyFont="1" applyFill="1" applyBorder="1"/>
    <xf numFmtId="0" fontId="11" fillId="24" borderId="16" xfId="0" applyFont="1" applyFill="1" applyBorder="1" applyAlignment="1">
      <alignment wrapText="1"/>
    </xf>
    <xf numFmtId="0" fontId="0" fillId="24" borderId="0" xfId="0" applyFill="1"/>
    <xf numFmtId="0" fontId="10" fillId="24" borderId="10" xfId="0" applyFont="1" applyFill="1" applyBorder="1" applyAlignment="1">
      <alignment horizontal="center"/>
    </xf>
    <xf numFmtId="0" fontId="10" fillId="24" borderId="33" xfId="0" applyFont="1" applyFill="1" applyBorder="1" applyAlignment="1">
      <alignment wrapText="1"/>
    </xf>
    <xf numFmtId="0" fontId="22" fillId="0" borderId="0" xfId="31"/>
    <xf numFmtId="0" fontId="28" fillId="0" borderId="0" xfId="31" applyFont="1"/>
    <xf numFmtId="164" fontId="28" fillId="0" borderId="0" xfId="31" applyNumberFormat="1" applyFont="1"/>
    <xf numFmtId="0" fontId="29" fillId="0" borderId="25" xfId="31" applyFont="1" applyBorder="1"/>
    <xf numFmtId="0" fontId="29" fillId="0" borderId="36" xfId="31" applyFont="1" applyBorder="1"/>
    <xf numFmtId="164" fontId="29" fillId="0" borderId="37" xfId="31" applyNumberFormat="1" applyFont="1" applyBorder="1"/>
    <xf numFmtId="164" fontId="29" fillId="0" borderId="32" xfId="31" applyNumberFormat="1" applyFont="1" applyBorder="1"/>
    <xf numFmtId="164" fontId="29" fillId="0" borderId="0" xfId="31" applyNumberFormat="1" applyFont="1"/>
    <xf numFmtId="0" fontId="29" fillId="0" borderId="0" xfId="31" applyFont="1"/>
    <xf numFmtId="0" fontId="29" fillId="0" borderId="38" xfId="31" applyFont="1" applyBorder="1"/>
    <xf numFmtId="164" fontId="30" fillId="0" borderId="39" xfId="31" applyNumberFormat="1" applyFont="1" applyBorder="1" applyAlignment="1">
      <alignment horizontal="center"/>
    </xf>
    <xf numFmtId="164" fontId="30" fillId="0" borderId="40" xfId="31" applyNumberFormat="1" applyFont="1" applyBorder="1" applyAlignment="1">
      <alignment horizontal="center"/>
    </xf>
    <xf numFmtId="0" fontId="29" fillId="0" borderId="41" xfId="31" applyFont="1" applyBorder="1"/>
    <xf numFmtId="0" fontId="29" fillId="0" borderId="42" xfId="31" applyFont="1" applyBorder="1"/>
    <xf numFmtId="164" fontId="30" fillId="0" borderId="43" xfId="31" applyNumberFormat="1" applyFont="1" applyBorder="1" applyAlignment="1">
      <alignment horizontal="center"/>
    </xf>
    <xf numFmtId="164" fontId="30" fillId="0" borderId="44" xfId="31" applyNumberFormat="1" applyFont="1" applyBorder="1" applyAlignment="1">
      <alignment horizontal="center"/>
    </xf>
    <xf numFmtId="164" fontId="29" fillId="0" borderId="39" xfId="31" applyNumberFormat="1" applyFont="1" applyBorder="1"/>
    <xf numFmtId="164" fontId="29" fillId="0" borderId="40" xfId="31" applyNumberFormat="1" applyFont="1" applyBorder="1"/>
    <xf numFmtId="0" fontId="30" fillId="0" borderId="38" xfId="31" applyFont="1" applyBorder="1"/>
    <xf numFmtId="0" fontId="30" fillId="0" borderId="0" xfId="31" applyFont="1"/>
    <xf numFmtId="164" fontId="30" fillId="0" borderId="39" xfId="31" applyNumberFormat="1" applyFont="1" applyBorder="1"/>
    <xf numFmtId="164" fontId="30" fillId="0" borderId="40" xfId="31" applyNumberFormat="1" applyFont="1" applyBorder="1"/>
    <xf numFmtId="4" fontId="29" fillId="0" borderId="0" xfId="31" applyNumberFormat="1" applyFont="1"/>
    <xf numFmtId="0" fontId="30" fillId="0" borderId="25" xfId="31" applyFont="1" applyBorder="1"/>
    <xf numFmtId="0" fontId="30" fillId="0" borderId="36" xfId="31" applyFont="1" applyBorder="1"/>
    <xf numFmtId="164" fontId="30" fillId="0" borderId="37" xfId="31" applyNumberFormat="1" applyFont="1" applyBorder="1"/>
    <xf numFmtId="164" fontId="30" fillId="0" borderId="32" xfId="31" applyNumberFormat="1" applyFont="1" applyBorder="1"/>
    <xf numFmtId="0" fontId="30" fillId="0" borderId="41" xfId="31" applyFont="1" applyBorder="1"/>
    <xf numFmtId="0" fontId="30" fillId="0" borderId="42" xfId="31" applyFont="1" applyBorder="1"/>
    <xf numFmtId="164" fontId="30" fillId="0" borderId="43" xfId="31" applyNumberFormat="1" applyFont="1" applyBorder="1"/>
    <xf numFmtId="164" fontId="30" fillId="0" borderId="44" xfId="31" applyNumberFormat="1" applyFont="1" applyBorder="1"/>
    <xf numFmtId="164" fontId="29" fillId="0" borderId="43" xfId="31" applyNumberFormat="1" applyFont="1" applyBorder="1"/>
    <xf numFmtId="164" fontId="29" fillId="0" borderId="44" xfId="31" applyNumberFormat="1" applyFont="1" applyBorder="1"/>
    <xf numFmtId="164" fontId="0" fillId="0" borderId="0" xfId="0" applyNumberFormat="1"/>
    <xf numFmtId="0" fontId="11" fillId="24" borderId="34" xfId="0" applyFont="1" applyFill="1" applyBorder="1" applyAlignment="1">
      <alignment wrapText="1"/>
    </xf>
    <xf numFmtId="0" fontId="11" fillId="24" borderId="35" xfId="0" applyFont="1" applyFill="1" applyBorder="1" applyAlignment="1">
      <alignment wrapText="1"/>
    </xf>
    <xf numFmtId="4" fontId="22" fillId="0" borderId="0" xfId="31" applyNumberFormat="1"/>
    <xf numFmtId="4" fontId="0" fillId="0" borderId="0" xfId="0" applyNumberFormat="1"/>
    <xf numFmtId="0" fontId="11" fillId="24" borderId="8" xfId="0" applyFont="1" applyFill="1" applyBorder="1" applyAlignment="1">
      <alignment horizontal="center"/>
    </xf>
    <xf numFmtId="4" fontId="31" fillId="0" borderId="0" xfId="0" applyNumberFormat="1" applyFont="1"/>
    <xf numFmtId="0" fontId="9" fillId="24" borderId="0" xfId="0" applyFont="1" applyFill="1" applyAlignment="1">
      <alignment horizontal="center"/>
    </xf>
    <xf numFmtId="0" fontId="10" fillId="24" borderId="7" xfId="0" applyFont="1" applyFill="1" applyBorder="1" applyAlignment="1">
      <alignment wrapText="1"/>
    </xf>
    <xf numFmtId="0" fontId="33" fillId="24" borderId="0" xfId="0" applyFont="1" applyFill="1" applyAlignment="1">
      <alignment horizontal="left" vertical="center" wrapText="1"/>
    </xf>
    <xf numFmtId="0" fontId="10" fillId="24" borderId="19" xfId="0" applyFont="1" applyFill="1" applyBorder="1" applyAlignment="1">
      <alignment wrapText="1"/>
    </xf>
    <xf numFmtId="0" fontId="11" fillId="24" borderId="52" xfId="0" applyFont="1" applyFill="1" applyBorder="1" applyAlignment="1">
      <alignment wrapText="1"/>
    </xf>
    <xf numFmtId="0" fontId="10" fillId="24" borderId="14" xfId="0" applyFont="1" applyFill="1" applyBorder="1" applyAlignment="1">
      <alignment wrapText="1"/>
    </xf>
    <xf numFmtId="0" fontId="10" fillId="24" borderId="0" xfId="0" applyFont="1" applyFill="1" applyAlignment="1">
      <alignment horizontal="left" wrapText="1"/>
    </xf>
    <xf numFmtId="0" fontId="10" fillId="24" borderId="26" xfId="0" applyFont="1" applyFill="1" applyBorder="1" applyAlignment="1">
      <alignment horizontal="left" wrapText="1"/>
    </xf>
    <xf numFmtId="0" fontId="10" fillId="24" borderId="11" xfId="0" applyFont="1" applyFill="1" applyBorder="1" applyAlignment="1">
      <alignment horizontal="left" wrapText="1"/>
    </xf>
    <xf numFmtId="0" fontId="10" fillId="24" borderId="23" xfId="0" applyFont="1" applyFill="1" applyBorder="1" applyAlignment="1">
      <alignment horizontal="left" wrapText="1"/>
    </xf>
    <xf numFmtId="0" fontId="10" fillId="24" borderId="24" xfId="0" applyFont="1" applyFill="1" applyBorder="1" applyAlignment="1">
      <alignment horizontal="left" wrapText="1"/>
    </xf>
    <xf numFmtId="0" fontId="10" fillId="24" borderId="49" xfId="0" applyFont="1" applyFill="1" applyBorder="1" applyAlignment="1">
      <alignment horizontal="left" wrapText="1"/>
    </xf>
    <xf numFmtId="0" fontId="10" fillId="24" borderId="18" xfId="0" applyFont="1" applyFill="1" applyBorder="1" applyAlignment="1">
      <alignment horizontal="left" wrapText="1"/>
    </xf>
    <xf numFmtId="0" fontId="11" fillId="24" borderId="14" xfId="0" applyFont="1" applyFill="1" applyBorder="1" applyAlignment="1">
      <alignment horizontal="left"/>
    </xf>
    <xf numFmtId="0" fontId="11" fillId="24" borderId="17" xfId="0" applyFont="1" applyFill="1" applyBorder="1" applyAlignment="1">
      <alignment horizontal="left"/>
    </xf>
    <xf numFmtId="0" fontId="11" fillId="24" borderId="14" xfId="0" applyFont="1" applyFill="1" applyBorder="1" applyAlignment="1">
      <alignment wrapText="1"/>
    </xf>
    <xf numFmtId="0" fontId="11" fillId="24" borderId="23" xfId="0" applyFont="1" applyFill="1" applyBorder="1" applyAlignment="1">
      <alignment wrapText="1"/>
    </xf>
    <xf numFmtId="0" fontId="11" fillId="24" borderId="14" xfId="0" applyFont="1" applyFill="1" applyBorder="1" applyAlignment="1">
      <alignment horizontal="left" wrapText="1"/>
    </xf>
    <xf numFmtId="0" fontId="11" fillId="24" borderId="23" xfId="0" applyFont="1" applyFill="1" applyBorder="1" applyAlignment="1">
      <alignment horizontal="left" wrapText="1"/>
    </xf>
    <xf numFmtId="0" fontId="11" fillId="24" borderId="17" xfId="0" applyFont="1" applyFill="1" applyBorder="1" applyAlignment="1">
      <alignment horizontal="left" wrapText="1"/>
    </xf>
    <xf numFmtId="0" fontId="11" fillId="24" borderId="0" xfId="0" applyFont="1" applyFill="1" applyAlignment="1">
      <alignment horizontal="left"/>
    </xf>
    <xf numFmtId="0" fontId="11" fillId="24" borderId="0" xfId="0" applyFont="1" applyFill="1" applyAlignment="1">
      <alignment wrapText="1"/>
    </xf>
    <xf numFmtId="0" fontId="10" fillId="24" borderId="14" xfId="0" applyFont="1" applyFill="1" applyBorder="1"/>
    <xf numFmtId="0" fontId="11" fillId="24" borderId="23" xfId="0" applyFont="1" applyFill="1" applyBorder="1" applyAlignment="1">
      <alignment horizontal="left"/>
    </xf>
    <xf numFmtId="0" fontId="10" fillId="24" borderId="34" xfId="0" applyFont="1" applyFill="1" applyBorder="1" applyAlignment="1">
      <alignment wrapText="1"/>
    </xf>
    <xf numFmtId="0" fontId="10" fillId="24" borderId="20" xfId="0" applyFont="1" applyFill="1" applyBorder="1" applyAlignment="1">
      <alignment wrapText="1"/>
    </xf>
    <xf numFmtId="4" fontId="6" fillId="0" borderId="0" xfId="0" applyNumberFormat="1" applyFont="1"/>
    <xf numFmtId="0" fontId="6" fillId="0" borderId="0" xfId="0" applyFont="1"/>
    <xf numFmtId="0" fontId="6" fillId="24" borderId="14" xfId="0" applyFont="1" applyFill="1" applyBorder="1" applyAlignment="1">
      <alignment horizontal="left" wrapText="1"/>
    </xf>
    <xf numFmtId="0" fontId="6" fillId="24" borderId="15" xfId="0" applyFont="1" applyFill="1" applyBorder="1" applyAlignment="1">
      <alignment wrapText="1"/>
    </xf>
    <xf numFmtId="0" fontId="6" fillId="24" borderId="34" xfId="0" applyFont="1" applyFill="1" applyBorder="1" applyAlignment="1">
      <alignment wrapText="1"/>
    </xf>
    <xf numFmtId="0" fontId="6" fillId="24" borderId="23" xfId="0" applyFont="1" applyFill="1" applyBorder="1" applyAlignment="1">
      <alignment horizontal="left" wrapText="1"/>
    </xf>
    <xf numFmtId="0" fontId="6" fillId="24" borderId="52" xfId="0" applyFont="1" applyFill="1" applyBorder="1" applyAlignment="1">
      <alignment wrapText="1"/>
    </xf>
    <xf numFmtId="0" fontId="6" fillId="24" borderId="17" xfId="0" applyFont="1" applyFill="1" applyBorder="1" applyAlignment="1">
      <alignment horizontal="left" wrapText="1"/>
    </xf>
    <xf numFmtId="0" fontId="6" fillId="24" borderId="35" xfId="0" applyFont="1" applyFill="1" applyBorder="1" applyAlignment="1">
      <alignment wrapText="1"/>
    </xf>
    <xf numFmtId="0" fontId="6" fillId="24" borderId="10" xfId="0" applyFont="1" applyFill="1" applyBorder="1" applyAlignment="1">
      <alignment horizontal="center"/>
    </xf>
    <xf numFmtId="0" fontId="6" fillId="24" borderId="14" xfId="0" applyFont="1" applyFill="1" applyBorder="1" applyAlignment="1">
      <alignment wrapText="1"/>
    </xf>
    <xf numFmtId="0" fontId="6" fillId="24" borderId="23" xfId="0" applyFont="1" applyFill="1" applyBorder="1" applyAlignment="1">
      <alignment wrapText="1"/>
    </xf>
    <xf numFmtId="0" fontId="6" fillId="24" borderId="24" xfId="0" applyFont="1" applyFill="1" applyBorder="1" applyAlignment="1">
      <alignment wrapText="1"/>
    </xf>
    <xf numFmtId="0" fontId="6" fillId="24" borderId="14" xfId="0" applyFont="1" applyFill="1" applyBorder="1" applyAlignment="1">
      <alignment horizontal="left"/>
    </xf>
    <xf numFmtId="0" fontId="6" fillId="24" borderId="23" xfId="0" applyFont="1" applyFill="1" applyBorder="1" applyAlignment="1">
      <alignment horizontal="left"/>
    </xf>
    <xf numFmtId="0" fontId="6" fillId="24" borderId="17" xfId="0" applyFont="1" applyFill="1" applyBorder="1" applyAlignment="1">
      <alignment horizontal="left"/>
    </xf>
    <xf numFmtId="0" fontId="6" fillId="24" borderId="16" xfId="0" applyFont="1" applyFill="1" applyBorder="1" applyAlignment="1">
      <alignment wrapText="1"/>
    </xf>
    <xf numFmtId="0" fontId="6" fillId="24" borderId="0" xfId="0" applyFont="1" applyFill="1" applyAlignment="1">
      <alignment horizontal="left"/>
    </xf>
    <xf numFmtId="0" fontId="6" fillId="24" borderId="0" xfId="0" applyFont="1" applyFill="1" applyAlignment="1">
      <alignment wrapText="1"/>
    </xf>
    <xf numFmtId="0" fontId="11" fillId="24" borderId="77" xfId="0" applyFont="1" applyFill="1" applyBorder="1" applyAlignment="1">
      <alignment wrapText="1"/>
    </xf>
    <xf numFmtId="0" fontId="11" fillId="24" borderId="78" xfId="0" applyFont="1" applyFill="1" applyBorder="1" applyAlignment="1">
      <alignment wrapText="1"/>
    </xf>
    <xf numFmtId="0" fontId="10" fillId="24" borderId="77" xfId="0" applyFont="1" applyFill="1" applyBorder="1" applyAlignment="1">
      <alignment wrapText="1"/>
    </xf>
    <xf numFmtId="0" fontId="6" fillId="24" borderId="8" xfId="0" applyFont="1" applyFill="1" applyBorder="1" applyAlignment="1">
      <alignment horizontal="center"/>
    </xf>
    <xf numFmtId="4" fontId="6" fillId="0" borderId="0" xfId="0" quotePrefix="1" applyNumberFormat="1" applyFont="1"/>
    <xf numFmtId="4" fontId="0" fillId="0" borderId="0" xfId="0" applyNumberFormat="1" applyAlignment="1">
      <alignment horizontal="right"/>
    </xf>
    <xf numFmtId="4" fontId="10" fillId="0" borderId="0" xfId="0" applyNumberFormat="1" applyFont="1" applyAlignment="1">
      <alignment horizontal="right"/>
    </xf>
    <xf numFmtId="0" fontId="6" fillId="24" borderId="77" xfId="0" applyFont="1" applyFill="1" applyBorder="1" applyAlignment="1">
      <alignment wrapText="1"/>
    </xf>
    <xf numFmtId="0" fontId="6" fillId="24" borderId="78" xfId="0" applyFont="1" applyFill="1" applyBorder="1" applyAlignment="1">
      <alignment wrapText="1"/>
    </xf>
    <xf numFmtId="4" fontId="42" fillId="0" borderId="0" xfId="0" applyNumberFormat="1" applyFont="1"/>
    <xf numFmtId="0" fontId="6" fillId="0" borderId="15" xfId="0" applyFont="1" applyBorder="1" applyAlignment="1">
      <alignment wrapText="1"/>
    </xf>
    <xf numFmtId="164" fontId="6" fillId="0" borderId="0" xfId="0" applyNumberFormat="1" applyFont="1"/>
    <xf numFmtId="14" fontId="30" fillId="0" borderId="39" xfId="31" applyNumberFormat="1" applyFont="1" applyBorder="1" applyAlignment="1">
      <alignment horizontal="center"/>
    </xf>
    <xf numFmtId="0" fontId="10" fillId="0" borderId="14" xfId="0" applyFont="1" applyBorder="1" applyAlignment="1">
      <alignment horizontal="left" wrapText="1"/>
    </xf>
    <xf numFmtId="0" fontId="10" fillId="0" borderId="15" xfId="0" applyFont="1" applyBorder="1" applyAlignment="1">
      <alignment horizontal="left"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4" fontId="6" fillId="0" borderId="0" xfId="0" applyNumberFormat="1" applyFont="1" applyAlignment="1">
      <alignment horizontal="right"/>
    </xf>
    <xf numFmtId="0" fontId="6" fillId="0" borderId="14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24" xfId="0" applyFont="1" applyBorder="1" applyAlignment="1">
      <alignment wrapText="1"/>
    </xf>
    <xf numFmtId="4" fontId="10" fillId="0" borderId="39" xfId="90" applyNumberFormat="1" applyFont="1" applyBorder="1" applyAlignment="1" applyProtection="1">
      <alignment horizontal="center" vertical="center" wrapText="1"/>
      <protection locked="0"/>
    </xf>
    <xf numFmtId="4" fontId="10" fillId="0" borderId="86" xfId="90" applyNumberFormat="1" applyFont="1" applyBorder="1" applyAlignment="1" applyProtection="1">
      <alignment horizontal="center" vertical="center" wrapText="1"/>
      <protection locked="0"/>
    </xf>
    <xf numFmtId="4" fontId="7" fillId="0" borderId="0" xfId="0" applyNumberFormat="1" applyFont="1"/>
    <xf numFmtId="0" fontId="6" fillId="0" borderId="14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10" fillId="0" borderId="14" xfId="0" applyFont="1" applyBorder="1"/>
    <xf numFmtId="0" fontId="10" fillId="0" borderId="34" xfId="0" applyFont="1" applyBorder="1" applyAlignment="1">
      <alignment wrapText="1"/>
    </xf>
    <xf numFmtId="0" fontId="6" fillId="0" borderId="17" xfId="0" applyFont="1" applyBorder="1" applyAlignment="1">
      <alignment horizontal="left"/>
    </xf>
    <xf numFmtId="0" fontId="6" fillId="0" borderId="16" xfId="0" applyFont="1" applyBorder="1" applyAlignment="1">
      <alignment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wrapText="1"/>
    </xf>
    <xf numFmtId="0" fontId="10" fillId="0" borderId="19" xfId="0" applyFont="1" applyBorder="1"/>
    <xf numFmtId="0" fontId="10" fillId="0" borderId="33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10" fillId="0" borderId="10" xfId="0" applyFont="1" applyBorder="1" applyAlignment="1">
      <alignment horizontal="center"/>
    </xf>
    <xf numFmtId="0" fontId="10" fillId="0" borderId="26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23" xfId="0" applyFont="1" applyBorder="1" applyAlignment="1">
      <alignment horizontal="left" wrapText="1"/>
    </xf>
    <xf numFmtId="0" fontId="10" fillId="0" borderId="24" xfId="0" applyFont="1" applyBorder="1" applyAlignment="1">
      <alignment horizontal="left" wrapText="1"/>
    </xf>
    <xf numFmtId="0" fontId="10" fillId="0" borderId="49" xfId="0" applyFont="1" applyBorder="1" applyAlignment="1">
      <alignment horizontal="left" wrapText="1"/>
    </xf>
    <xf numFmtId="0" fontId="10" fillId="0" borderId="18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47" fillId="0" borderId="0" xfId="0" applyFont="1"/>
    <xf numFmtId="4" fontId="47" fillId="0" borderId="0" xfId="0" applyNumberFormat="1" applyFont="1"/>
    <xf numFmtId="164" fontId="47" fillId="0" borderId="0" xfId="0" applyNumberFormat="1" applyFont="1"/>
    <xf numFmtId="0" fontId="51" fillId="0" borderId="0" xfId="0" applyFont="1"/>
    <xf numFmtId="4" fontId="52" fillId="0" borderId="0" xfId="0" applyNumberFormat="1" applyFont="1"/>
    <xf numFmtId="164" fontId="52" fillId="0" borderId="0" xfId="0" applyNumberFormat="1" applyFont="1"/>
    <xf numFmtId="164" fontId="52" fillId="0" borderId="0" xfId="0" applyNumberFormat="1" applyFont="1" applyAlignment="1">
      <alignment horizontal="right"/>
    </xf>
    <xf numFmtId="4" fontId="51" fillId="0" borderId="0" xfId="0" applyNumberFormat="1" applyFont="1"/>
    <xf numFmtId="4" fontId="53" fillId="0" borderId="0" xfId="0" applyNumberFormat="1" applyFont="1"/>
    <xf numFmtId="169" fontId="47" fillId="0" borderId="0" xfId="0" applyNumberFormat="1" applyFont="1"/>
    <xf numFmtId="165" fontId="47" fillId="0" borderId="0" xfId="0" applyNumberFormat="1" applyFont="1"/>
    <xf numFmtId="171" fontId="47" fillId="0" borderId="0" xfId="0" applyNumberFormat="1" applyFont="1"/>
    <xf numFmtId="172" fontId="47" fillId="0" borderId="0" xfId="0" applyNumberFormat="1" applyFont="1"/>
    <xf numFmtId="167" fontId="47" fillId="0" borderId="0" xfId="0" applyNumberFormat="1" applyFont="1"/>
    <xf numFmtId="0" fontId="53" fillId="0" borderId="0" xfId="0" applyFont="1"/>
    <xf numFmtId="170" fontId="47" fillId="0" borderId="0" xfId="0" applyNumberFormat="1" applyFont="1"/>
    <xf numFmtId="0" fontId="55" fillId="0" borderId="0" xfId="0" applyFont="1"/>
    <xf numFmtId="4" fontId="47" fillId="0" borderId="0" xfId="85" applyNumberFormat="1" applyFont="1"/>
    <xf numFmtId="4" fontId="54" fillId="0" borderId="0" xfId="0" applyNumberFormat="1" applyFont="1"/>
    <xf numFmtId="2" fontId="52" fillId="0" borderId="0" xfId="0" applyNumberFormat="1" applyFont="1"/>
    <xf numFmtId="0" fontId="52" fillId="0" borderId="0" xfId="0" applyFont="1"/>
    <xf numFmtId="164" fontId="47" fillId="0" borderId="0" xfId="0" applyNumberFormat="1" applyFont="1" applyAlignment="1">
      <alignment horizontal="right"/>
    </xf>
    <xf numFmtId="164" fontId="51" fillId="0" borderId="0" xfId="0" applyNumberFormat="1" applyFont="1"/>
    <xf numFmtId="168" fontId="47" fillId="0" borderId="0" xfId="0" applyNumberFormat="1" applyFont="1"/>
    <xf numFmtId="0" fontId="56" fillId="0" borderId="0" xfId="38" applyFont="1"/>
    <xf numFmtId="0" fontId="47" fillId="0" borderId="0" xfId="0" applyFont="1" applyAlignment="1">
      <alignment horizontal="left"/>
    </xf>
    <xf numFmtId="169" fontId="47" fillId="0" borderId="0" xfId="0" quotePrefix="1" applyNumberFormat="1" applyFont="1"/>
    <xf numFmtId="172" fontId="52" fillId="0" borderId="0" xfId="0" applyNumberFormat="1" applyFont="1"/>
    <xf numFmtId="0" fontId="0" fillId="0" borderId="0" xfId="0"/>
    <xf numFmtId="0" fontId="0" fillId="0" borderId="0" xfId="0"/>
    <xf numFmtId="173" fontId="52" fillId="0" borderId="0" xfId="0" applyNumberFormat="1" applyFont="1"/>
    <xf numFmtId="10" fontId="6" fillId="0" borderId="103" xfId="33" applyNumberFormat="1" applyFont="1" applyFill="1" applyBorder="1"/>
    <xf numFmtId="10" fontId="6" fillId="0" borderId="105" xfId="33" applyNumberFormat="1" applyFont="1" applyFill="1" applyBorder="1"/>
    <xf numFmtId="0" fontId="10" fillId="24" borderId="108" xfId="0" applyFont="1" applyFill="1" applyBorder="1"/>
    <xf numFmtId="0" fontId="6" fillId="24" borderId="106" xfId="0" applyFont="1" applyFill="1" applyBorder="1" applyAlignment="1">
      <alignment wrapText="1"/>
    </xf>
    <xf numFmtId="0" fontId="6" fillId="24" borderId="108" xfId="0" applyFont="1" applyFill="1" applyBorder="1" applyAlignment="1">
      <alignment horizontal="center"/>
    </xf>
    <xf numFmtId="0" fontId="10" fillId="24" borderId="97" xfId="0" applyFont="1" applyFill="1" applyBorder="1" applyAlignment="1">
      <alignment wrapText="1"/>
    </xf>
    <xf numFmtId="0" fontId="6" fillId="24" borderId="17" xfId="0" applyFont="1" applyFill="1" applyBorder="1" applyAlignment="1">
      <alignment horizontal="center"/>
    </xf>
    <xf numFmtId="0" fontId="10" fillId="24" borderId="25" xfId="0" applyFont="1" applyFill="1" applyBorder="1" applyAlignment="1">
      <alignment horizontal="left" wrapText="1"/>
    </xf>
    <xf numFmtId="0" fontId="10" fillId="24" borderId="27" xfId="0" applyFont="1" applyFill="1" applyBorder="1"/>
    <xf numFmtId="0" fontId="10" fillId="24" borderId="28" xfId="0" applyFont="1" applyFill="1" applyBorder="1" applyAlignment="1">
      <alignment wrapText="1"/>
    </xf>
    <xf numFmtId="0" fontId="6" fillId="24" borderId="27" xfId="0" applyFont="1" applyFill="1" applyBorder="1" applyAlignment="1">
      <alignment horizontal="center"/>
    </xf>
    <xf numFmtId="0" fontId="6" fillId="24" borderId="28" xfId="0" applyFont="1" applyFill="1" applyBorder="1" applyAlignment="1">
      <alignment wrapText="1"/>
    </xf>
    <xf numFmtId="0" fontId="10" fillId="24" borderId="55" xfId="0" applyFont="1" applyFill="1" applyBorder="1"/>
    <xf numFmtId="0" fontId="10" fillId="24" borderId="56" xfId="0" applyFont="1" applyFill="1" applyBorder="1" applyAlignment="1">
      <alignment wrapText="1"/>
    </xf>
    <xf numFmtId="0" fontId="10" fillId="24" borderId="14" xfId="0" applyFont="1" applyFill="1" applyBorder="1"/>
    <xf numFmtId="0" fontId="10" fillId="24" borderId="11" xfId="0" applyFont="1" applyFill="1" applyBorder="1" applyAlignment="1">
      <alignment wrapText="1"/>
    </xf>
    <xf numFmtId="10" fontId="10" fillId="0" borderId="12" xfId="33" applyNumberFormat="1" applyFont="1" applyFill="1" applyBorder="1"/>
    <xf numFmtId="10" fontId="6" fillId="0" borderId="29" xfId="33" applyNumberFormat="1" applyFont="1" applyFill="1" applyBorder="1"/>
    <xf numFmtId="10" fontId="10" fillId="0" borderId="57" xfId="33" applyNumberFormat="1" applyFont="1" applyFill="1" applyBorder="1"/>
    <xf numFmtId="10" fontId="10" fillId="0" borderId="29" xfId="33" applyNumberFormat="1" applyFont="1" applyFill="1" applyBorder="1"/>
    <xf numFmtId="10" fontId="10" fillId="0" borderId="104" xfId="33" applyNumberFormat="1" applyFont="1" applyFill="1" applyBorder="1"/>
    <xf numFmtId="0" fontId="6" fillId="24" borderId="107" xfId="0" applyFont="1" applyFill="1" applyBorder="1" applyAlignment="1">
      <alignment horizontal="left"/>
    </xf>
    <xf numFmtId="0" fontId="6" fillId="24" borderId="98" xfId="0" applyFont="1" applyFill="1" applyBorder="1" applyAlignment="1">
      <alignment wrapText="1"/>
    </xf>
    <xf numFmtId="0" fontId="6" fillId="24" borderId="107" xfId="0" applyFont="1" applyFill="1" applyBorder="1"/>
    <xf numFmtId="0" fontId="6" fillId="24" borderId="108" xfId="0" applyFont="1" applyFill="1" applyBorder="1" applyAlignment="1">
      <alignment horizontal="left"/>
    </xf>
    <xf numFmtId="0" fontId="6" fillId="24" borderId="97" xfId="0" applyFont="1" applyFill="1" applyBorder="1" applyAlignment="1">
      <alignment wrapText="1"/>
    </xf>
    <xf numFmtId="10" fontId="6" fillId="0" borderId="104" xfId="33" applyNumberFormat="1" applyFont="1" applyFill="1" applyBorder="1"/>
    <xf numFmtId="0" fontId="6" fillId="24" borderId="108" xfId="0" applyFont="1" applyFill="1" applyBorder="1"/>
    <xf numFmtId="4" fontId="7" fillId="0" borderId="98" xfId="0" applyNumberFormat="1" applyFont="1" applyFill="1" applyBorder="1" applyAlignment="1">
      <alignment horizontal="center" wrapText="1"/>
    </xf>
    <xf numFmtId="4" fontId="7" fillId="0" borderId="103" xfId="0" applyNumberFormat="1" applyFont="1" applyFill="1" applyBorder="1" applyAlignment="1">
      <alignment horizontal="center" wrapText="1"/>
    </xf>
    <xf numFmtId="0" fontId="10" fillId="0" borderId="25" xfId="0" applyFont="1" applyFill="1" applyBorder="1" applyAlignment="1">
      <alignment horizontal="left" wrapText="1"/>
    </xf>
    <xf numFmtId="0" fontId="10" fillId="0" borderId="11" xfId="0" applyFont="1" applyFill="1" applyBorder="1" applyAlignment="1">
      <alignment wrapText="1"/>
    </xf>
    <xf numFmtId="4" fontId="10" fillId="0" borderId="11" xfId="0" applyNumberFormat="1" applyFont="1" applyFill="1" applyBorder="1" applyAlignment="1">
      <alignment horizontal="right" wrapText="1"/>
    </xf>
    <xf numFmtId="0" fontId="6" fillId="0" borderId="107" xfId="0" applyFont="1" applyFill="1" applyBorder="1" applyAlignment="1">
      <alignment horizontal="left"/>
    </xf>
    <xf numFmtId="0" fontId="6" fillId="0" borderId="98" xfId="0" applyFont="1" applyFill="1" applyBorder="1" applyAlignment="1">
      <alignment wrapText="1"/>
    </xf>
    <xf numFmtId="4" fontId="6" fillId="0" borderId="98" xfId="0" applyNumberFormat="1" applyFont="1" applyFill="1" applyBorder="1"/>
    <xf numFmtId="0" fontId="6" fillId="0" borderId="107" xfId="0" applyFont="1" applyFill="1" applyBorder="1"/>
    <xf numFmtId="0" fontId="6" fillId="0" borderId="108" xfId="0" applyFont="1" applyFill="1" applyBorder="1" applyAlignment="1">
      <alignment horizontal="left"/>
    </xf>
    <xf numFmtId="0" fontId="6" fillId="0" borderId="97" xfId="0" applyFont="1" applyFill="1" applyBorder="1" applyAlignment="1">
      <alignment wrapText="1"/>
    </xf>
    <xf numFmtId="0" fontId="6" fillId="0" borderId="108" xfId="0" applyFont="1" applyFill="1" applyBorder="1"/>
    <xf numFmtId="4" fontId="6" fillId="0" borderId="97" xfId="0" applyNumberFormat="1" applyFont="1" applyFill="1" applyBorder="1"/>
    <xf numFmtId="0" fontId="6" fillId="0" borderId="108" xfId="0" applyFont="1" applyFill="1" applyBorder="1" applyAlignment="1">
      <alignment horizontal="center"/>
    </xf>
    <xf numFmtId="4" fontId="6" fillId="0" borderId="97" xfId="205" applyNumberFormat="1" applyFont="1" applyFill="1" applyBorder="1" applyAlignment="1">
      <alignment horizontal="right" vertical="top"/>
    </xf>
    <xf numFmtId="0" fontId="6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wrapText="1"/>
    </xf>
    <xf numFmtId="4" fontId="6" fillId="0" borderId="28" xfId="0" applyNumberFormat="1" applyFont="1" applyFill="1" applyBorder="1"/>
    <xf numFmtId="0" fontId="10" fillId="0" borderId="108" xfId="0" applyFont="1" applyFill="1" applyBorder="1"/>
    <xf numFmtId="0" fontId="10" fillId="0" borderId="97" xfId="0" applyFont="1" applyFill="1" applyBorder="1" applyAlignment="1">
      <alignment wrapText="1"/>
    </xf>
    <xf numFmtId="4" fontId="10" fillId="0" borderId="97" xfId="0" applyNumberFormat="1" applyFont="1" applyFill="1" applyBorder="1"/>
    <xf numFmtId="0" fontId="10" fillId="0" borderId="55" xfId="0" applyFont="1" applyFill="1" applyBorder="1"/>
    <xf numFmtId="0" fontId="10" fillId="0" borderId="56" xfId="0" applyFont="1" applyFill="1" applyBorder="1" applyAlignment="1">
      <alignment wrapText="1"/>
    </xf>
    <xf numFmtId="4" fontId="10" fillId="0" borderId="56" xfId="0" applyNumberFormat="1" applyFont="1" applyFill="1" applyBorder="1"/>
    <xf numFmtId="0" fontId="10" fillId="0" borderId="27" xfId="0" applyFont="1" applyFill="1" applyBorder="1"/>
    <xf numFmtId="0" fontId="10" fillId="0" borderId="28" xfId="0" applyFont="1" applyFill="1" applyBorder="1" applyAlignment="1">
      <alignment wrapText="1"/>
    </xf>
    <xf numFmtId="4" fontId="10" fillId="0" borderId="28" xfId="0" applyNumberFormat="1" applyFont="1" applyFill="1" applyBorder="1"/>
    <xf numFmtId="0" fontId="6" fillId="0" borderId="17" xfId="0" applyFont="1" applyFill="1" applyBorder="1" applyAlignment="1">
      <alignment horizontal="center"/>
    </xf>
    <xf numFmtId="0" fontId="6" fillId="0" borderId="106" xfId="0" applyFont="1" applyFill="1" applyBorder="1" applyAlignment="1">
      <alignment wrapText="1"/>
    </xf>
    <xf numFmtId="4" fontId="6" fillId="0" borderId="106" xfId="0" applyNumberFormat="1" applyFont="1" applyFill="1" applyBorder="1"/>
    <xf numFmtId="0" fontId="6" fillId="0" borderId="0" xfId="0" applyFont="1" applyFill="1"/>
    <xf numFmtId="0" fontId="33" fillId="24" borderId="0" xfId="0" applyFont="1" applyFill="1" applyAlignment="1">
      <alignment horizontal="left" vertical="center" wrapText="1"/>
    </xf>
    <xf numFmtId="0" fontId="10" fillId="24" borderId="7" xfId="0" applyFont="1" applyFill="1" applyBorder="1" applyAlignment="1">
      <alignment wrapText="1"/>
    </xf>
    <xf numFmtId="0" fontId="0" fillId="0" borderId="0" xfId="0"/>
    <xf numFmtId="0" fontId="10" fillId="24" borderId="25" xfId="0" applyFont="1" applyFill="1" applyBorder="1" applyAlignment="1">
      <alignment horizontal="center" wrapText="1"/>
    </xf>
    <xf numFmtId="0" fontId="10" fillId="24" borderId="48" xfId="0" applyFont="1" applyFill="1" applyBorder="1" applyAlignment="1">
      <alignment horizontal="center" wrapText="1"/>
    </xf>
    <xf numFmtId="0" fontId="8" fillId="24" borderId="0" xfId="0" applyFont="1" applyFill="1" applyAlignment="1">
      <alignment horizontal="center"/>
    </xf>
    <xf numFmtId="0" fontId="33" fillId="24" borderId="0" xfId="0" applyFont="1" applyFill="1" applyAlignment="1">
      <alignment horizontal="left"/>
    </xf>
    <xf numFmtId="0" fontId="33" fillId="24" borderId="0" xfId="0" applyFont="1" applyFill="1" applyAlignment="1">
      <alignment horizontal="left" vertical="center" wrapText="1"/>
    </xf>
    <xf numFmtId="0" fontId="8" fillId="24" borderId="42" xfId="0" applyFont="1" applyFill="1" applyBorder="1" applyAlignment="1">
      <alignment horizontal="center" wrapText="1"/>
    </xf>
    <xf numFmtId="0" fontId="8" fillId="24" borderId="0" xfId="0" applyFont="1" applyFill="1" applyAlignment="1">
      <alignment horizontal="center" wrapText="1"/>
    </xf>
    <xf numFmtId="0" fontId="6" fillId="0" borderId="0" xfId="0" applyFont="1"/>
    <xf numFmtId="0" fontId="6" fillId="0" borderId="42" xfId="0" applyFont="1" applyBorder="1" applyAlignment="1">
      <alignment horizontal="center" wrapText="1"/>
    </xf>
    <xf numFmtId="0" fontId="0" fillId="0" borderId="0" xfId="0"/>
    <xf numFmtId="0" fontId="0" fillId="0" borderId="42" xfId="0" applyBorder="1" applyAlignment="1">
      <alignment horizontal="center" wrapText="1"/>
    </xf>
    <xf numFmtId="0" fontId="10" fillId="24" borderId="49" xfId="0" applyFont="1" applyFill="1" applyBorder="1" applyAlignment="1">
      <alignment wrapText="1"/>
    </xf>
    <xf numFmtId="0" fontId="10" fillId="24" borderId="51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42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42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42" xfId="0" applyBorder="1" applyAlignment="1">
      <alignment wrapText="1"/>
    </xf>
    <xf numFmtId="0" fontId="10" fillId="0" borderId="25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" wrapText="1"/>
    </xf>
    <xf numFmtId="4" fontId="7" fillId="0" borderId="0" xfId="0" applyNumberFormat="1" applyFont="1" applyFill="1"/>
    <xf numFmtId="0" fontId="9" fillId="0" borderId="0" xfId="0" applyFont="1" applyFill="1" applyAlignment="1">
      <alignment horizontal="center"/>
    </xf>
    <xf numFmtId="0" fontId="33" fillId="0" borderId="0" xfId="0" applyFont="1" applyFill="1" applyAlignment="1">
      <alignment horizontal="left" vertical="center" wrapText="1"/>
    </xf>
    <xf numFmtId="4" fontId="10" fillId="0" borderId="11" xfId="0" quotePrefix="1" applyNumberFormat="1" applyFont="1" applyFill="1" applyBorder="1" applyAlignment="1">
      <alignment horizontal="center" wrapText="1"/>
    </xf>
    <xf numFmtId="15" fontId="10" fillId="0" borderId="85" xfId="0" quotePrefix="1" applyNumberFormat="1" applyFont="1" applyFill="1" applyBorder="1" applyAlignment="1">
      <alignment horizontal="center" wrapText="1"/>
    </xf>
    <xf numFmtId="172" fontId="10" fillId="0" borderId="21" xfId="0" applyNumberFormat="1" applyFont="1" applyFill="1" applyBorder="1" applyAlignment="1">
      <alignment horizontal="right" wrapText="1"/>
    </xf>
    <xf numFmtId="164" fontId="7" fillId="0" borderId="0" xfId="0" applyNumberFormat="1" applyFont="1" applyFill="1" applyAlignment="1">
      <alignment wrapText="1"/>
    </xf>
    <xf numFmtId="164" fontId="6" fillId="0" borderId="0" xfId="0" applyNumberFormat="1" applyFont="1" applyFill="1" applyAlignment="1">
      <alignment wrapText="1"/>
    </xf>
    <xf numFmtId="172" fontId="10" fillId="0" borderId="48" xfId="0" applyNumberFormat="1" applyFont="1" applyFill="1" applyBorder="1" applyAlignment="1">
      <alignment horizontal="right" wrapText="1"/>
    </xf>
    <xf numFmtId="172" fontId="10" fillId="0" borderId="32" xfId="0" applyNumberFormat="1" applyFont="1" applyFill="1" applyBorder="1" applyAlignment="1">
      <alignment horizontal="right" wrapText="1"/>
    </xf>
    <xf numFmtId="172" fontId="10" fillId="0" borderId="46" xfId="0" applyNumberFormat="1" applyFont="1" applyFill="1" applyBorder="1" applyAlignment="1">
      <alignment horizontal="right" wrapText="1"/>
    </xf>
    <xf numFmtId="172" fontId="10" fillId="0" borderId="50" xfId="0" applyNumberFormat="1" applyFont="1" applyFill="1" applyBorder="1" applyAlignment="1">
      <alignment horizontal="right" wrapText="1"/>
    </xf>
    <xf numFmtId="172" fontId="10" fillId="0" borderId="22" xfId="0" applyNumberFormat="1" applyFont="1" applyFill="1" applyBorder="1" applyAlignment="1">
      <alignment horizontal="right" wrapText="1"/>
    </xf>
    <xf numFmtId="172" fontId="6" fillId="0" borderId="46" xfId="0" applyNumberFormat="1" applyFont="1" applyFill="1" applyBorder="1" applyAlignment="1">
      <alignment horizontal="right" wrapText="1"/>
    </xf>
    <xf numFmtId="172" fontId="6" fillId="0" borderId="22" xfId="0" applyNumberFormat="1" applyFont="1" applyFill="1" applyBorder="1" applyAlignment="1">
      <alignment horizontal="right" wrapText="1"/>
    </xf>
    <xf numFmtId="172" fontId="6" fillId="0" borderId="54" xfId="0" applyNumberFormat="1" applyFont="1" applyFill="1" applyBorder="1" applyAlignment="1">
      <alignment horizontal="right" wrapText="1"/>
    </xf>
    <xf numFmtId="172" fontId="6" fillId="0" borderId="45" xfId="0" applyNumberFormat="1" applyFont="1" applyFill="1" applyBorder="1" applyAlignment="1">
      <alignment horizontal="right" wrapText="1"/>
    </xf>
    <xf numFmtId="172" fontId="10" fillId="0" borderId="54" xfId="0" applyNumberFormat="1" applyFont="1" applyFill="1" applyBorder="1" applyAlignment="1">
      <alignment horizontal="right" wrapText="1"/>
    </xf>
    <xf numFmtId="172" fontId="10" fillId="0" borderId="45" xfId="0" applyNumberFormat="1" applyFont="1" applyFill="1" applyBorder="1" applyAlignment="1">
      <alignment horizontal="right" wrapText="1"/>
    </xf>
    <xf numFmtId="172" fontId="10" fillId="0" borderId="10" xfId="0" applyNumberFormat="1" applyFont="1" applyFill="1" applyBorder="1" applyAlignment="1">
      <alignment horizontal="right" wrapText="1"/>
    </xf>
    <xf numFmtId="172" fontId="10" fillId="0" borderId="9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Alignment="1">
      <alignment horizontal="right" wrapText="1"/>
    </xf>
    <xf numFmtId="4" fontId="10" fillId="0" borderId="13" xfId="0" applyNumberFormat="1" applyFont="1" applyFill="1" applyBorder="1"/>
    <xf numFmtId="4" fontId="10" fillId="0" borderId="21" xfId="0" applyNumberFormat="1" applyFont="1" applyFill="1" applyBorder="1"/>
    <xf numFmtId="165" fontId="6" fillId="0" borderId="46" xfId="0" applyNumberFormat="1" applyFont="1" applyFill="1" applyBorder="1"/>
    <xf numFmtId="165" fontId="6" fillId="0" borderId="22" xfId="0" applyNumberFormat="1" applyFont="1" applyFill="1" applyBorder="1"/>
    <xf numFmtId="165" fontId="6" fillId="0" borderId="45" xfId="0" applyNumberFormat="1" applyFont="1" applyFill="1" applyBorder="1"/>
    <xf numFmtId="4" fontId="6" fillId="0" borderId="53" xfId="0" applyNumberFormat="1" applyFont="1" applyFill="1" applyBorder="1"/>
    <xf numFmtId="4" fontId="6" fillId="0" borderId="50" xfId="0" applyNumberFormat="1" applyFont="1" applyFill="1" applyBorder="1"/>
    <xf numFmtId="166" fontId="6" fillId="0" borderId="45" xfId="0" applyNumberFormat="1" applyFont="1" applyFill="1" applyBorder="1"/>
    <xf numFmtId="166" fontId="6" fillId="0" borderId="47" xfId="0" applyNumberFormat="1" applyFont="1" applyFill="1" applyBorder="1"/>
    <xf numFmtId="166" fontId="6" fillId="0" borderId="30" xfId="0" applyNumberFormat="1" applyFont="1" applyFill="1" applyBorder="1"/>
    <xf numFmtId="166" fontId="6" fillId="0" borderId="0" xfId="0" applyNumberFormat="1" applyFont="1" applyFill="1"/>
    <xf numFmtId="4" fontId="7" fillId="0" borderId="72" xfId="0" applyNumberFormat="1" applyFont="1" applyFill="1" applyBorder="1" applyAlignment="1">
      <alignment horizontal="center" wrapText="1"/>
    </xf>
    <xf numFmtId="172" fontId="10" fillId="0" borderId="20" xfId="0" applyNumberFormat="1" applyFont="1" applyFill="1" applyBorder="1" applyAlignment="1">
      <alignment horizontal="right" wrapText="1"/>
    </xf>
    <xf numFmtId="172" fontId="6" fillId="0" borderId="71" xfId="0" applyNumberFormat="1" applyFont="1" applyFill="1" applyBorder="1" applyAlignment="1">
      <alignment horizontal="right" wrapText="1"/>
    </xf>
    <xf numFmtId="172" fontId="6" fillId="0" borderId="76" xfId="0" applyNumberFormat="1" applyFont="1" applyFill="1" applyBorder="1" applyAlignment="1">
      <alignment horizontal="right" wrapText="1"/>
    </xf>
    <xf numFmtId="172" fontId="6" fillId="0" borderId="72" xfId="0" applyNumberFormat="1" applyFont="1" applyFill="1" applyBorder="1" applyAlignment="1">
      <alignment horizontal="right" wrapText="1"/>
    </xf>
    <xf numFmtId="172" fontId="6" fillId="0" borderId="83" xfId="0" applyNumberFormat="1" applyFont="1" applyFill="1" applyBorder="1" applyAlignment="1">
      <alignment horizontal="right" wrapText="1"/>
    </xf>
    <xf numFmtId="172" fontId="10" fillId="0" borderId="71" xfId="0" applyNumberFormat="1" applyFont="1" applyFill="1" applyBorder="1" applyAlignment="1">
      <alignment horizontal="right" wrapText="1"/>
    </xf>
    <xf numFmtId="172" fontId="10" fillId="0" borderId="76" xfId="0" applyNumberFormat="1" applyFont="1" applyFill="1" applyBorder="1" applyAlignment="1">
      <alignment horizontal="right" wrapText="1"/>
    </xf>
    <xf numFmtId="172" fontId="6" fillId="0" borderId="16" xfId="0" applyNumberFormat="1" applyFont="1" applyFill="1" applyBorder="1" applyAlignment="1">
      <alignment horizontal="right" wrapText="1"/>
    </xf>
    <xf numFmtId="172" fontId="6" fillId="0" borderId="31" xfId="0" applyNumberFormat="1" applyFont="1" applyFill="1" applyBorder="1" applyAlignment="1">
      <alignment horizontal="right" wrapText="1"/>
    </xf>
    <xf numFmtId="172" fontId="10" fillId="0" borderId="18" xfId="0" applyNumberFormat="1" applyFont="1" applyFill="1" applyBorder="1" applyAlignment="1">
      <alignment horizontal="right" wrapText="1"/>
    </xf>
    <xf numFmtId="165" fontId="6" fillId="0" borderId="73" xfId="0" applyNumberFormat="1" applyFont="1" applyFill="1" applyBorder="1"/>
    <xf numFmtId="4" fontId="6" fillId="0" borderId="75" xfId="0" applyNumberFormat="1" applyFont="1" applyFill="1" applyBorder="1"/>
    <xf numFmtId="15" fontId="10" fillId="0" borderId="18" xfId="0" quotePrefix="1" applyNumberFormat="1" applyFont="1" applyFill="1" applyBorder="1" applyAlignment="1">
      <alignment horizontal="center" wrapText="1"/>
    </xf>
    <xf numFmtId="0" fontId="7" fillId="0" borderId="0" xfId="0" applyFont="1"/>
    <xf numFmtId="0" fontId="77" fillId="24" borderId="0" xfId="0" applyFont="1" applyFill="1" applyAlignment="1">
      <alignment horizontal="center"/>
    </xf>
    <xf numFmtId="0" fontId="77" fillId="24" borderId="0" xfId="0" applyFont="1" applyFill="1" applyAlignment="1">
      <alignment horizontal="center"/>
    </xf>
    <xf numFmtId="0" fontId="7" fillId="24" borderId="0" xfId="0" applyFont="1" applyFill="1" applyAlignment="1">
      <alignment horizontal="left"/>
    </xf>
    <xf numFmtId="0" fontId="7" fillId="24" borderId="0" xfId="0" applyFont="1" applyFill="1" applyAlignment="1">
      <alignment horizontal="left" vertical="center" wrapText="1"/>
    </xf>
    <xf numFmtId="0" fontId="7" fillId="24" borderId="0" xfId="0" applyFont="1" applyFill="1" applyAlignment="1">
      <alignment horizontal="left" vertical="center" wrapText="1"/>
    </xf>
    <xf numFmtId="0" fontId="77" fillId="24" borderId="0" xfId="0" applyFont="1" applyFill="1" applyAlignment="1">
      <alignment horizontal="center" wrapText="1"/>
    </xf>
    <xf numFmtId="0" fontId="7" fillId="0" borderId="0" xfId="0" applyFont="1"/>
    <xf numFmtId="0" fontId="77" fillId="24" borderId="42" xfId="0" applyFont="1" applyFill="1" applyBorder="1" applyAlignment="1">
      <alignment horizontal="center" wrapText="1"/>
    </xf>
    <xf numFmtId="0" fontId="77" fillId="24" borderId="7" xfId="0" applyFont="1" applyFill="1" applyBorder="1" applyAlignment="1">
      <alignment wrapText="1"/>
    </xf>
    <xf numFmtId="0" fontId="7" fillId="24" borderId="8" xfId="0" applyFont="1" applyFill="1" applyBorder="1" applyAlignment="1">
      <alignment horizontal="center"/>
    </xf>
    <xf numFmtId="0" fontId="77" fillId="24" borderId="19" xfId="0" applyFont="1" applyFill="1" applyBorder="1" applyAlignment="1">
      <alignment wrapText="1"/>
    </xf>
    <xf numFmtId="0" fontId="77" fillId="24" borderId="33" xfId="0" applyFont="1" applyFill="1" applyBorder="1" applyAlignment="1">
      <alignment wrapText="1"/>
    </xf>
    <xf numFmtId="0" fontId="7" fillId="24" borderId="14" xfId="0" applyFont="1" applyFill="1" applyBorder="1" applyAlignment="1">
      <alignment horizontal="left" wrapText="1"/>
    </xf>
    <xf numFmtId="0" fontId="7" fillId="24" borderId="77" xfId="0" applyFont="1" applyFill="1" applyBorder="1" applyAlignment="1">
      <alignment wrapText="1"/>
    </xf>
    <xf numFmtId="0" fontId="7" fillId="24" borderId="23" xfId="0" applyFont="1" applyFill="1" applyBorder="1" applyAlignment="1">
      <alignment horizontal="left" wrapText="1"/>
    </xf>
    <xf numFmtId="0" fontId="7" fillId="24" borderId="78" xfId="0" applyFont="1" applyFill="1" applyBorder="1" applyAlignment="1">
      <alignment wrapText="1"/>
    </xf>
    <xf numFmtId="0" fontId="77" fillId="24" borderId="14" xfId="0" applyFont="1" applyFill="1" applyBorder="1" applyAlignment="1">
      <alignment horizontal="left" wrapText="1"/>
    </xf>
    <xf numFmtId="0" fontId="77" fillId="24" borderId="77" xfId="0" applyFont="1" applyFill="1" applyBorder="1" applyAlignment="1">
      <alignment wrapText="1"/>
    </xf>
    <xf numFmtId="0" fontId="7" fillId="24" borderId="17" xfId="0" applyFont="1" applyFill="1" applyBorder="1" applyAlignment="1">
      <alignment horizontal="left" wrapText="1"/>
    </xf>
    <xf numFmtId="0" fontId="7" fillId="24" borderId="35" xfId="0" applyFont="1" applyFill="1" applyBorder="1" applyAlignment="1">
      <alignment wrapText="1"/>
    </xf>
    <xf numFmtId="0" fontId="77" fillId="24" borderId="49" xfId="0" applyFont="1" applyFill="1" applyBorder="1" applyAlignment="1">
      <alignment wrapText="1"/>
    </xf>
    <xf numFmtId="0" fontId="77" fillId="24" borderId="51" xfId="0" applyFont="1" applyFill="1" applyBorder="1" applyAlignment="1">
      <alignment wrapText="1"/>
    </xf>
    <xf numFmtId="4" fontId="78" fillId="0" borderId="0" xfId="0" applyNumberFormat="1" applyFont="1"/>
    <xf numFmtId="164" fontId="78" fillId="0" borderId="0" xfId="0" applyNumberFormat="1" applyFont="1"/>
    <xf numFmtId="164" fontId="78" fillId="0" borderId="0" xfId="0" applyNumberFormat="1" applyFont="1" applyAlignment="1">
      <alignment horizontal="right"/>
    </xf>
    <xf numFmtId="0" fontId="7" fillId="0" borderId="0" xfId="0" applyFont="1" applyAlignment="1">
      <alignment wrapText="1"/>
    </xf>
    <xf numFmtId="0" fontId="7" fillId="0" borderId="42" xfId="0" applyFont="1" applyBorder="1" applyAlignment="1">
      <alignment wrapText="1"/>
    </xf>
    <xf numFmtId="0" fontId="7" fillId="24" borderId="10" xfId="0" applyFont="1" applyFill="1" applyBorder="1" applyAlignment="1">
      <alignment horizontal="center"/>
    </xf>
    <xf numFmtId="0" fontId="77" fillId="24" borderId="26" xfId="0" applyFont="1" applyFill="1" applyBorder="1" applyAlignment="1">
      <alignment horizontal="left" wrapText="1"/>
    </xf>
    <xf numFmtId="0" fontId="77" fillId="24" borderId="11" xfId="0" applyFont="1" applyFill="1" applyBorder="1" applyAlignment="1">
      <alignment horizontal="left" wrapText="1"/>
    </xf>
    <xf numFmtId="4" fontId="77" fillId="0" borderId="0" xfId="0" applyNumberFormat="1" applyFont="1"/>
    <xf numFmtId="0" fontId="77" fillId="24" borderId="15" xfId="0" applyFont="1" applyFill="1" applyBorder="1" applyAlignment="1">
      <alignment horizontal="left" wrapText="1"/>
    </xf>
    <xf numFmtId="4" fontId="79" fillId="0" borderId="0" xfId="0" applyNumberFormat="1" applyFont="1"/>
    <xf numFmtId="0" fontId="7" fillId="24" borderId="14" xfId="0" applyFont="1" applyFill="1" applyBorder="1" applyAlignment="1">
      <alignment wrapText="1"/>
    </xf>
    <xf numFmtId="0" fontId="7" fillId="24" borderId="15" xfId="0" applyFont="1" applyFill="1" applyBorder="1" applyAlignment="1">
      <alignment wrapText="1"/>
    </xf>
    <xf numFmtId="0" fontId="77" fillId="24" borderId="14" xfId="0" applyFont="1" applyFill="1" applyBorder="1" applyAlignment="1">
      <alignment wrapText="1"/>
    </xf>
    <xf numFmtId="0" fontId="77" fillId="24" borderId="15" xfId="0" applyFont="1" applyFill="1" applyBorder="1" applyAlignment="1">
      <alignment wrapText="1"/>
    </xf>
    <xf numFmtId="0" fontId="7" fillId="24" borderId="23" xfId="0" applyFont="1" applyFill="1" applyBorder="1" applyAlignment="1">
      <alignment wrapText="1"/>
    </xf>
    <xf numFmtId="0" fontId="7" fillId="24" borderId="24" xfId="0" applyFont="1" applyFill="1" applyBorder="1" applyAlignment="1">
      <alignment wrapText="1"/>
    </xf>
    <xf numFmtId="0" fontId="77" fillId="24" borderId="23" xfId="0" applyFont="1" applyFill="1" applyBorder="1" applyAlignment="1">
      <alignment horizontal="left" wrapText="1"/>
    </xf>
    <xf numFmtId="0" fontId="77" fillId="24" borderId="24" xfId="0" applyFont="1" applyFill="1" applyBorder="1" applyAlignment="1">
      <alignment horizontal="left" wrapText="1"/>
    </xf>
    <xf numFmtId="0" fontId="77" fillId="24" borderId="49" xfId="0" applyFont="1" applyFill="1" applyBorder="1" applyAlignment="1">
      <alignment horizontal="left" wrapText="1"/>
    </xf>
    <xf numFmtId="0" fontId="77" fillId="24" borderId="18" xfId="0" applyFont="1" applyFill="1" applyBorder="1" applyAlignment="1">
      <alignment horizontal="left" wrapText="1"/>
    </xf>
    <xf numFmtId="0" fontId="77" fillId="24" borderId="0" xfId="0" applyFont="1" applyFill="1" applyAlignment="1">
      <alignment horizontal="left" wrapText="1"/>
    </xf>
    <xf numFmtId="164" fontId="77" fillId="0" borderId="0" xfId="0" applyNumberFormat="1" applyFont="1" applyAlignment="1">
      <alignment horizontal="right" wrapText="1"/>
    </xf>
    <xf numFmtId="164" fontId="7" fillId="0" borderId="0" xfId="0" applyNumberFormat="1" applyFont="1"/>
    <xf numFmtId="0" fontId="7" fillId="0" borderId="42" xfId="0" applyFont="1" applyBorder="1" applyAlignment="1">
      <alignment horizontal="center" wrapText="1"/>
    </xf>
    <xf numFmtId="0" fontId="77" fillId="0" borderId="7" xfId="0" applyFont="1" applyBorder="1" applyAlignment="1">
      <alignment wrapText="1"/>
    </xf>
    <xf numFmtId="0" fontId="77" fillId="0" borderId="10" xfId="0" applyFont="1" applyBorder="1" applyAlignment="1">
      <alignment horizontal="center"/>
    </xf>
    <xf numFmtId="0" fontId="77" fillId="0" borderId="19" xfId="0" applyFont="1" applyBorder="1"/>
    <xf numFmtId="0" fontId="77" fillId="0" borderId="33" xfId="0" applyFont="1" applyBorder="1" applyAlignment="1">
      <alignment wrapText="1"/>
    </xf>
    <xf numFmtId="0" fontId="7" fillId="0" borderId="14" xfId="0" applyFont="1" applyBorder="1" applyAlignment="1">
      <alignment horizontal="left"/>
    </xf>
    <xf numFmtId="0" fontId="7" fillId="0" borderId="15" xfId="0" applyFont="1" applyBorder="1" applyAlignment="1">
      <alignment wrapText="1"/>
    </xf>
    <xf numFmtId="169" fontId="7" fillId="0" borderId="0" xfId="0" applyNumberFormat="1" applyFont="1"/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wrapText="1"/>
    </xf>
    <xf numFmtId="171" fontId="7" fillId="0" borderId="0" xfId="0" applyNumberFormat="1" applyFont="1"/>
    <xf numFmtId="0" fontId="77" fillId="0" borderId="14" xfId="0" applyFont="1" applyBorder="1"/>
    <xf numFmtId="0" fontId="77" fillId="0" borderId="34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7" fillId="0" borderId="16" xfId="0" applyFont="1" applyBorder="1" applyAlignment="1">
      <alignment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7" fillId="0" borderId="0" xfId="0" applyFont="1" applyAlignment="1">
      <alignment horizontal="center" wrapText="1"/>
    </xf>
    <xf numFmtId="0" fontId="77" fillId="0" borderId="42" xfId="0" applyFont="1" applyBorder="1" applyAlignment="1">
      <alignment horizontal="center" wrapText="1"/>
    </xf>
    <xf numFmtId="0" fontId="77" fillId="24" borderId="25" xfId="0" applyFont="1" applyFill="1" applyBorder="1" applyAlignment="1">
      <alignment horizontal="center" wrapText="1"/>
    </xf>
    <xf numFmtId="0" fontId="77" fillId="24" borderId="48" xfId="0" applyFont="1" applyFill="1" applyBorder="1" applyAlignment="1">
      <alignment horizontal="center" wrapText="1"/>
    </xf>
    <xf numFmtId="0" fontId="77" fillId="24" borderId="25" xfId="0" applyFont="1" applyFill="1" applyBorder="1" applyAlignment="1">
      <alignment horizontal="left" wrapText="1"/>
    </xf>
    <xf numFmtId="0" fontId="77" fillId="24" borderId="11" xfId="0" applyFont="1" applyFill="1" applyBorder="1" applyAlignment="1">
      <alignment wrapText="1"/>
    </xf>
    <xf numFmtId="0" fontId="7" fillId="24" borderId="107" xfId="0" applyFont="1" applyFill="1" applyBorder="1" applyAlignment="1">
      <alignment horizontal="left"/>
    </xf>
    <xf numFmtId="0" fontId="7" fillId="24" borderId="98" xfId="0" applyFont="1" applyFill="1" applyBorder="1" applyAlignment="1">
      <alignment wrapText="1"/>
    </xf>
    <xf numFmtId="0" fontId="7" fillId="24" borderId="107" xfId="0" applyFont="1" applyFill="1" applyBorder="1"/>
    <xf numFmtId="0" fontId="7" fillId="24" borderId="108" xfId="0" applyFont="1" applyFill="1" applyBorder="1" applyAlignment="1">
      <alignment horizontal="left"/>
    </xf>
    <xf numFmtId="0" fontId="7" fillId="24" borderId="97" xfId="0" applyFont="1" applyFill="1" applyBorder="1" applyAlignment="1">
      <alignment wrapText="1"/>
    </xf>
    <xf numFmtId="0" fontId="7" fillId="24" borderId="108" xfId="0" applyFont="1" applyFill="1" applyBorder="1"/>
    <xf numFmtId="0" fontId="7" fillId="24" borderId="108" xfId="0" applyFont="1" applyFill="1" applyBorder="1" applyAlignment="1">
      <alignment horizontal="center"/>
    </xf>
    <xf numFmtId="0" fontId="7" fillId="24" borderId="27" xfId="0" applyFont="1" applyFill="1" applyBorder="1" applyAlignment="1">
      <alignment horizontal="center"/>
    </xf>
    <xf numFmtId="0" fontId="7" fillId="24" borderId="28" xfId="0" applyFont="1" applyFill="1" applyBorder="1" applyAlignment="1">
      <alignment wrapText="1"/>
    </xf>
    <xf numFmtId="0" fontId="77" fillId="24" borderId="108" xfId="0" applyFont="1" applyFill="1" applyBorder="1"/>
    <xf numFmtId="0" fontId="77" fillId="24" borderId="97" xfId="0" applyFont="1" applyFill="1" applyBorder="1" applyAlignment="1">
      <alignment wrapText="1"/>
    </xf>
    <xf numFmtId="0" fontId="77" fillId="24" borderId="55" xfId="0" applyFont="1" applyFill="1" applyBorder="1"/>
    <xf numFmtId="0" fontId="77" fillId="24" borderId="56" xfId="0" applyFont="1" applyFill="1" applyBorder="1" applyAlignment="1">
      <alignment wrapText="1"/>
    </xf>
    <xf numFmtId="0" fontId="77" fillId="24" borderId="27" xfId="0" applyFont="1" applyFill="1" applyBorder="1"/>
    <xf numFmtId="0" fontId="77" fillId="24" borderId="28" xfId="0" applyFont="1" applyFill="1" applyBorder="1" applyAlignment="1">
      <alignment wrapText="1"/>
    </xf>
    <xf numFmtId="0" fontId="7" fillId="24" borderId="17" xfId="0" applyFont="1" applyFill="1" applyBorder="1" applyAlignment="1">
      <alignment horizontal="center"/>
    </xf>
    <xf numFmtId="0" fontId="7" fillId="24" borderId="106" xfId="0" applyFont="1" applyFill="1" applyBorder="1" applyAlignment="1">
      <alignment wrapText="1"/>
    </xf>
    <xf numFmtId="0" fontId="77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 wrapText="1"/>
    </xf>
    <xf numFmtId="4" fontId="77" fillId="0" borderId="11" xfId="0" quotePrefix="1" applyNumberFormat="1" applyFont="1" applyFill="1" applyBorder="1" applyAlignment="1">
      <alignment horizontal="center" wrapText="1"/>
    </xf>
    <xf numFmtId="15" fontId="77" fillId="0" borderId="85" xfId="0" quotePrefix="1" applyNumberFormat="1" applyFont="1" applyFill="1" applyBorder="1" applyAlignment="1">
      <alignment horizontal="center" wrapText="1"/>
    </xf>
    <xf numFmtId="172" fontId="77" fillId="0" borderId="20" xfId="0" applyNumberFormat="1" applyFont="1" applyFill="1" applyBorder="1" applyAlignment="1">
      <alignment horizontal="right" wrapText="1"/>
    </xf>
    <xf numFmtId="172" fontId="77" fillId="0" borderId="21" xfId="0" applyNumberFormat="1" applyFont="1" applyFill="1" applyBorder="1" applyAlignment="1">
      <alignment horizontal="right" wrapText="1"/>
    </xf>
    <xf numFmtId="172" fontId="7" fillId="0" borderId="71" xfId="0" applyNumberFormat="1" applyFont="1" applyFill="1" applyBorder="1" applyAlignment="1">
      <alignment horizontal="right" wrapText="1"/>
    </xf>
    <xf numFmtId="172" fontId="7" fillId="0" borderId="76" xfId="0" applyNumberFormat="1" applyFont="1" applyFill="1" applyBorder="1" applyAlignment="1">
      <alignment horizontal="right" wrapText="1"/>
    </xf>
    <xf numFmtId="172" fontId="7" fillId="0" borderId="72" xfId="0" applyNumberFormat="1" applyFont="1" applyFill="1" applyBorder="1" applyAlignment="1">
      <alignment horizontal="right" wrapText="1"/>
    </xf>
    <xf numFmtId="172" fontId="7" fillId="0" borderId="83" xfId="0" applyNumberFormat="1" applyFont="1" applyFill="1" applyBorder="1" applyAlignment="1">
      <alignment horizontal="right" wrapText="1"/>
    </xf>
    <xf numFmtId="172" fontId="77" fillId="0" borderId="71" xfId="0" applyNumberFormat="1" applyFont="1" applyFill="1" applyBorder="1" applyAlignment="1">
      <alignment horizontal="right" wrapText="1"/>
    </xf>
    <xf numFmtId="172" fontId="77" fillId="0" borderId="76" xfId="0" applyNumberFormat="1" applyFont="1" applyFill="1" applyBorder="1" applyAlignment="1">
      <alignment horizontal="right" wrapText="1"/>
    </xf>
    <xf numFmtId="172" fontId="7" fillId="0" borderId="16" xfId="0" applyNumberFormat="1" applyFont="1" applyFill="1" applyBorder="1" applyAlignment="1">
      <alignment horizontal="right" wrapText="1"/>
    </xf>
    <xf numFmtId="172" fontId="7" fillId="0" borderId="31" xfId="0" applyNumberFormat="1" applyFont="1" applyFill="1" applyBorder="1" applyAlignment="1">
      <alignment horizontal="right" wrapText="1"/>
    </xf>
    <xf numFmtId="172" fontId="77" fillId="0" borderId="18" xfId="0" applyNumberFormat="1" applyFont="1" applyFill="1" applyBorder="1" applyAlignment="1">
      <alignment horizontal="right" wrapText="1"/>
    </xf>
    <xf numFmtId="172" fontId="77" fillId="0" borderId="9" xfId="0" applyNumberFormat="1" applyFont="1" applyFill="1" applyBorder="1" applyAlignment="1">
      <alignment horizontal="right" wrapText="1"/>
    </xf>
    <xf numFmtId="172" fontId="77" fillId="0" borderId="48" xfId="0" applyNumberFormat="1" applyFont="1" applyFill="1" applyBorder="1" applyAlignment="1">
      <alignment horizontal="right" wrapText="1"/>
    </xf>
    <xf numFmtId="172" fontId="77" fillId="0" borderId="32" xfId="0" applyNumberFormat="1" applyFont="1" applyFill="1" applyBorder="1" applyAlignment="1">
      <alignment horizontal="right" wrapText="1"/>
    </xf>
    <xf numFmtId="172" fontId="77" fillId="0" borderId="46" xfId="0" applyNumberFormat="1" applyFont="1" applyFill="1" applyBorder="1" applyAlignment="1">
      <alignment horizontal="right" wrapText="1"/>
    </xf>
    <xf numFmtId="172" fontId="77" fillId="0" borderId="50" xfId="0" applyNumberFormat="1" applyFont="1" applyFill="1" applyBorder="1" applyAlignment="1">
      <alignment horizontal="right" wrapText="1"/>
    </xf>
    <xf numFmtId="172" fontId="77" fillId="0" borderId="22" xfId="0" applyNumberFormat="1" applyFont="1" applyFill="1" applyBorder="1" applyAlignment="1">
      <alignment horizontal="right" wrapText="1"/>
    </xf>
    <xf numFmtId="172" fontId="7" fillId="0" borderId="46" xfId="0" applyNumberFormat="1" applyFont="1" applyFill="1" applyBorder="1" applyAlignment="1">
      <alignment horizontal="right" wrapText="1"/>
    </xf>
    <xf numFmtId="172" fontId="7" fillId="0" borderId="22" xfId="0" applyNumberFormat="1" applyFont="1" applyFill="1" applyBorder="1" applyAlignment="1">
      <alignment horizontal="right" wrapText="1"/>
    </xf>
    <xf numFmtId="172" fontId="7" fillId="0" borderId="54" xfId="0" applyNumberFormat="1" applyFont="1" applyFill="1" applyBorder="1" applyAlignment="1">
      <alignment horizontal="right" wrapText="1"/>
    </xf>
    <xf numFmtId="172" fontId="7" fillId="0" borderId="45" xfId="0" applyNumberFormat="1" applyFont="1" applyFill="1" applyBorder="1" applyAlignment="1">
      <alignment horizontal="right" wrapText="1"/>
    </xf>
    <xf numFmtId="172" fontId="77" fillId="0" borderId="54" xfId="0" applyNumberFormat="1" applyFont="1" applyFill="1" applyBorder="1" applyAlignment="1">
      <alignment horizontal="right" wrapText="1"/>
    </xf>
    <xf numFmtId="172" fontId="77" fillId="0" borderId="45" xfId="0" applyNumberFormat="1" applyFont="1" applyFill="1" applyBorder="1" applyAlignment="1">
      <alignment horizontal="right" wrapText="1"/>
    </xf>
    <xf numFmtId="172" fontId="77" fillId="0" borderId="10" xfId="0" applyNumberFormat="1" applyFont="1" applyFill="1" applyBorder="1" applyAlignment="1">
      <alignment horizontal="right" wrapText="1"/>
    </xf>
    <xf numFmtId="164" fontId="77" fillId="0" borderId="0" xfId="0" applyNumberFormat="1" applyFont="1" applyFill="1" applyAlignment="1">
      <alignment horizontal="right" wrapText="1"/>
    </xf>
    <xf numFmtId="4" fontId="77" fillId="0" borderId="13" xfId="0" applyNumberFormat="1" applyFont="1" applyFill="1" applyBorder="1"/>
    <xf numFmtId="4" fontId="77" fillId="0" borderId="21" xfId="0" applyNumberFormat="1" applyFont="1" applyFill="1" applyBorder="1"/>
    <xf numFmtId="165" fontId="7" fillId="0" borderId="46" xfId="0" applyNumberFormat="1" applyFont="1" applyFill="1" applyBorder="1"/>
    <xf numFmtId="165" fontId="7" fillId="0" borderId="22" xfId="0" applyNumberFormat="1" applyFont="1" applyFill="1" applyBorder="1"/>
    <xf numFmtId="165" fontId="7" fillId="0" borderId="45" xfId="0" applyNumberFormat="1" applyFont="1" applyFill="1" applyBorder="1"/>
    <xf numFmtId="4" fontId="7" fillId="0" borderId="53" xfId="0" applyNumberFormat="1" applyFont="1" applyFill="1" applyBorder="1"/>
    <xf numFmtId="4" fontId="7" fillId="0" borderId="50" xfId="0" applyNumberFormat="1" applyFont="1" applyFill="1" applyBorder="1"/>
    <xf numFmtId="166" fontId="7" fillId="0" borderId="45" xfId="0" applyNumberFormat="1" applyFont="1" applyFill="1" applyBorder="1"/>
    <xf numFmtId="166" fontId="7" fillId="0" borderId="47" xfId="0" applyNumberFormat="1" applyFont="1" applyFill="1" applyBorder="1"/>
    <xf numFmtId="166" fontId="7" fillId="0" borderId="30" xfId="0" applyNumberFormat="1" applyFont="1" applyFill="1" applyBorder="1"/>
    <xf numFmtId="166" fontId="7" fillId="0" borderId="0" xfId="0" applyNumberFormat="1" applyFont="1" applyFill="1"/>
    <xf numFmtId="4" fontId="77" fillId="0" borderId="11" xfId="0" applyNumberFormat="1" applyFont="1" applyFill="1" applyBorder="1" applyAlignment="1">
      <alignment horizontal="right" wrapText="1"/>
    </xf>
    <xf numFmtId="10" fontId="77" fillId="0" borderId="12" xfId="33" applyNumberFormat="1" applyFont="1" applyFill="1" applyBorder="1"/>
    <xf numFmtId="4" fontId="7" fillId="0" borderId="98" xfId="0" applyNumberFormat="1" applyFont="1" applyFill="1" applyBorder="1"/>
    <xf numFmtId="10" fontId="7" fillId="0" borderId="103" xfId="33" applyNumberFormat="1" applyFont="1" applyFill="1" applyBorder="1"/>
    <xf numFmtId="4" fontId="7" fillId="0" borderId="97" xfId="0" applyNumberFormat="1" applyFont="1" applyFill="1" applyBorder="1"/>
    <xf numFmtId="10" fontId="7" fillId="0" borderId="104" xfId="33" applyNumberFormat="1" applyFont="1" applyFill="1" applyBorder="1"/>
    <xf numFmtId="4" fontId="7" fillId="0" borderId="97" xfId="205" applyNumberFormat="1" applyFont="1" applyFill="1" applyBorder="1" applyAlignment="1">
      <alignment horizontal="right" vertical="top"/>
    </xf>
    <xf numFmtId="4" fontId="7" fillId="0" borderId="28" xfId="0" applyNumberFormat="1" applyFont="1" applyFill="1" applyBorder="1"/>
    <xf numFmtId="10" fontId="7" fillId="0" borderId="29" xfId="33" applyNumberFormat="1" applyFont="1" applyFill="1" applyBorder="1"/>
    <xf numFmtId="4" fontId="77" fillId="0" borderId="97" xfId="0" applyNumberFormat="1" applyFont="1" applyFill="1" applyBorder="1"/>
    <xf numFmtId="10" fontId="77" fillId="0" borderId="104" xfId="33" applyNumberFormat="1" applyFont="1" applyFill="1" applyBorder="1"/>
    <xf numFmtId="4" fontId="77" fillId="0" borderId="56" xfId="0" applyNumberFormat="1" applyFont="1" applyFill="1" applyBorder="1"/>
    <xf numFmtId="10" fontId="77" fillId="0" borderId="57" xfId="33" applyNumberFormat="1" applyFont="1" applyFill="1" applyBorder="1"/>
    <xf numFmtId="4" fontId="77" fillId="0" borderId="28" xfId="0" applyNumberFormat="1" applyFont="1" applyFill="1" applyBorder="1"/>
    <xf numFmtId="10" fontId="77" fillId="0" borderId="29" xfId="33" applyNumberFormat="1" applyFont="1" applyFill="1" applyBorder="1"/>
    <xf numFmtId="4" fontId="7" fillId="0" borderId="106" xfId="0" applyNumberFormat="1" applyFont="1" applyFill="1" applyBorder="1"/>
    <xf numFmtId="10" fontId="7" fillId="0" borderId="105" xfId="33" applyNumberFormat="1" applyFont="1" applyFill="1" applyBorder="1"/>
    <xf numFmtId="0" fontId="7" fillId="0" borderId="0" xfId="0" applyFont="1" applyFill="1"/>
    <xf numFmtId="4" fontId="77" fillId="0" borderId="20" xfId="0" applyNumberFormat="1" applyFont="1" applyFill="1" applyBorder="1" applyAlignment="1">
      <alignment horizontal="right" wrapText="1"/>
    </xf>
    <xf numFmtId="0" fontId="7" fillId="24" borderId="34" xfId="0" applyFont="1" applyFill="1" applyBorder="1" applyAlignment="1">
      <alignment wrapText="1"/>
    </xf>
    <xf numFmtId="4" fontId="7" fillId="0" borderId="71" xfId="0" applyNumberFormat="1" applyFont="1" applyFill="1" applyBorder="1" applyAlignment="1">
      <alignment horizontal="right" wrapText="1"/>
    </xf>
    <xf numFmtId="4" fontId="7" fillId="0" borderId="76" xfId="0" applyNumberFormat="1" applyFont="1" applyFill="1" applyBorder="1" applyAlignment="1">
      <alignment horizontal="right" wrapText="1"/>
    </xf>
    <xf numFmtId="0" fontId="79" fillId="0" borderId="0" xfId="0" applyFont="1"/>
    <xf numFmtId="0" fontId="7" fillId="24" borderId="52" xfId="0" applyFont="1" applyFill="1" applyBorder="1" applyAlignment="1">
      <alignment wrapText="1"/>
    </xf>
    <xf numFmtId="4" fontId="7" fillId="0" borderId="72" xfId="0" applyNumberFormat="1" applyFont="1" applyFill="1" applyBorder="1" applyAlignment="1">
      <alignment horizontal="right" wrapText="1"/>
    </xf>
    <xf numFmtId="4" fontId="7" fillId="0" borderId="83" xfId="0" applyNumberFormat="1" applyFont="1" applyFill="1" applyBorder="1" applyAlignment="1">
      <alignment horizontal="right" wrapText="1"/>
    </xf>
    <xf numFmtId="0" fontId="77" fillId="24" borderId="34" xfId="0" applyFont="1" applyFill="1" applyBorder="1" applyAlignment="1">
      <alignment wrapText="1"/>
    </xf>
    <xf numFmtId="4" fontId="77" fillId="0" borderId="71" xfId="0" applyNumberFormat="1" applyFont="1" applyFill="1" applyBorder="1" applyAlignment="1">
      <alignment horizontal="right" wrapText="1"/>
    </xf>
    <xf numFmtId="4" fontId="77" fillId="0" borderId="76" xfId="0" applyNumberFormat="1" applyFont="1" applyFill="1" applyBorder="1" applyAlignment="1">
      <alignment horizontal="right" wrapText="1"/>
    </xf>
    <xf numFmtId="4" fontId="7" fillId="0" borderId="16" xfId="0" applyNumberFormat="1" applyFont="1" applyFill="1" applyBorder="1" applyAlignment="1">
      <alignment horizontal="right" wrapText="1"/>
    </xf>
    <xf numFmtId="4" fontId="7" fillId="0" borderId="31" xfId="0" applyNumberFormat="1" applyFont="1" applyFill="1" applyBorder="1" applyAlignment="1">
      <alignment horizontal="right" wrapText="1"/>
    </xf>
    <xf numFmtId="0" fontId="77" fillId="24" borderId="7" xfId="0" applyFont="1" applyFill="1" applyBorder="1" applyAlignment="1">
      <alignment wrapText="1"/>
    </xf>
    <xf numFmtId="0" fontId="77" fillId="24" borderId="8" xfId="0" applyFont="1" applyFill="1" applyBorder="1" applyAlignment="1">
      <alignment wrapText="1"/>
    </xf>
    <xf numFmtId="4" fontId="77" fillId="0" borderId="18" xfId="0" applyNumberFormat="1" applyFont="1" applyFill="1" applyBorder="1" applyAlignment="1">
      <alignment horizontal="right" wrapText="1"/>
    </xf>
    <xf numFmtId="4" fontId="77" fillId="0" borderId="9" xfId="0" applyNumberFormat="1" applyFont="1" applyFill="1" applyBorder="1" applyAlignment="1">
      <alignment horizontal="right" wrapText="1"/>
    </xf>
    <xf numFmtId="0" fontId="77" fillId="0" borderId="14" xfId="0" applyFont="1" applyBorder="1" applyAlignment="1">
      <alignment horizontal="left" wrapText="1"/>
    </xf>
    <xf numFmtId="0" fontId="77" fillId="0" borderId="15" xfId="0" applyFont="1" applyBorder="1" applyAlignment="1">
      <alignment horizontal="left" wrapText="1"/>
    </xf>
    <xf numFmtId="4" fontId="80" fillId="0" borderId="0" xfId="0" applyNumberFormat="1" applyFont="1" applyAlignment="1">
      <alignment horizontal="right"/>
    </xf>
    <xf numFmtId="0" fontId="7" fillId="0" borderId="14" xfId="0" applyFont="1" applyBorder="1" applyAlignment="1">
      <alignment wrapText="1"/>
    </xf>
    <xf numFmtId="4" fontId="79" fillId="0" borderId="0" xfId="0" applyNumberFormat="1" applyFont="1" applyAlignment="1">
      <alignment horizontal="right"/>
    </xf>
    <xf numFmtId="0" fontId="77" fillId="0" borderId="14" xfId="0" applyFont="1" applyBorder="1" applyAlignment="1">
      <alignment wrapText="1"/>
    </xf>
    <xf numFmtId="0" fontId="77" fillId="0" borderId="15" xfId="0" applyFont="1" applyBorder="1" applyAlignment="1">
      <alignment wrapText="1"/>
    </xf>
    <xf numFmtId="0" fontId="7" fillId="0" borderId="23" xfId="0" applyFont="1" applyBorder="1" applyAlignment="1">
      <alignment wrapText="1"/>
    </xf>
    <xf numFmtId="164" fontId="7" fillId="0" borderId="0" xfId="0" quotePrefix="1" applyNumberFormat="1" applyFont="1"/>
    <xf numFmtId="0" fontId="77" fillId="24" borderId="10" xfId="0" applyFont="1" applyFill="1" applyBorder="1" applyAlignment="1">
      <alignment horizontal="center"/>
    </xf>
    <xf numFmtId="0" fontId="77" fillId="24" borderId="19" xfId="0" applyFont="1" applyFill="1" applyBorder="1"/>
    <xf numFmtId="0" fontId="7" fillId="24" borderId="14" xfId="0" applyFont="1" applyFill="1" applyBorder="1" applyAlignment="1">
      <alignment horizontal="left"/>
    </xf>
    <xf numFmtId="0" fontId="7" fillId="24" borderId="23" xfId="0" applyFont="1" applyFill="1" applyBorder="1" applyAlignment="1">
      <alignment horizontal="left"/>
    </xf>
    <xf numFmtId="165" fontId="7" fillId="0" borderId="0" xfId="0" applyNumberFormat="1" applyFont="1"/>
    <xf numFmtId="0" fontId="77" fillId="24" borderId="14" xfId="0" applyFont="1" applyFill="1" applyBorder="1"/>
    <xf numFmtId="0" fontId="7" fillId="24" borderId="17" xfId="0" applyFont="1" applyFill="1" applyBorder="1" applyAlignment="1">
      <alignment horizontal="left"/>
    </xf>
    <xf numFmtId="0" fontId="7" fillId="24" borderId="16" xfId="0" applyFont="1" applyFill="1" applyBorder="1" applyAlignment="1">
      <alignment wrapText="1"/>
    </xf>
    <xf numFmtId="0" fontId="7" fillId="24" borderId="0" xfId="0" applyFont="1" applyFill="1" applyAlignment="1">
      <alignment horizontal="left"/>
    </xf>
    <xf numFmtId="0" fontId="7" fillId="24" borderId="0" xfId="0" applyFont="1" applyFill="1" applyAlignment="1">
      <alignment wrapText="1"/>
    </xf>
    <xf numFmtId="4" fontId="7" fillId="0" borderId="72" xfId="0" applyNumberFormat="1" applyFont="1" applyFill="1" applyBorder="1"/>
    <xf numFmtId="4" fontId="7" fillId="0" borderId="89" xfId="0" applyNumberFormat="1" applyFont="1" applyFill="1" applyBorder="1"/>
    <xf numFmtId="0" fontId="7" fillId="24" borderId="14" xfId="0" applyFont="1" applyFill="1" applyBorder="1" applyAlignment="1">
      <alignment horizontal="center"/>
    </xf>
    <xf numFmtId="0" fontId="7" fillId="24" borderId="89" xfId="0" applyFont="1" applyFill="1" applyBorder="1" applyAlignment="1">
      <alignment wrapText="1"/>
    </xf>
    <xf numFmtId="4" fontId="7" fillId="0" borderId="89" xfId="205" applyNumberFormat="1" applyFont="1" applyFill="1" applyBorder="1" applyAlignment="1">
      <alignment horizontal="right" vertical="top"/>
    </xf>
    <xf numFmtId="0" fontId="77" fillId="24" borderId="89" xfId="0" applyFont="1" applyFill="1" applyBorder="1" applyAlignment="1">
      <alignment wrapText="1"/>
    </xf>
    <xf numFmtId="0" fontId="7" fillId="24" borderId="87" xfId="0" applyFont="1" applyFill="1" applyBorder="1" applyAlignment="1">
      <alignment wrapText="1"/>
    </xf>
    <xf numFmtId="4" fontId="7" fillId="0" borderId="87" xfId="0" applyNumberFormat="1" applyFont="1" applyFill="1" applyBorder="1"/>
    <xf numFmtId="165" fontId="7" fillId="0" borderId="73" xfId="0" applyNumberFormat="1" applyFont="1" applyFill="1" applyBorder="1"/>
    <xf numFmtId="167" fontId="7" fillId="0" borderId="0" xfId="0" applyNumberFormat="1" applyFont="1"/>
    <xf numFmtId="4" fontId="7" fillId="0" borderId="75" xfId="0" applyNumberFormat="1" applyFont="1" applyFill="1" applyBorder="1"/>
    <xf numFmtId="49" fontId="7" fillId="0" borderId="0" xfId="0" applyNumberFormat="1" applyFont="1" applyAlignment="1">
      <alignment horizontal="left"/>
    </xf>
    <xf numFmtId="165" fontId="7" fillId="0" borderId="88" xfId="0" applyNumberFormat="1" applyFont="1" applyFill="1" applyBorder="1"/>
    <xf numFmtId="165" fontId="7" fillId="0" borderId="89" xfId="0" applyNumberFormat="1" applyFont="1" applyFill="1" applyBorder="1"/>
    <xf numFmtId="4" fontId="7" fillId="0" borderId="92" xfId="0" applyNumberFormat="1" applyFont="1" applyFill="1" applyBorder="1"/>
    <xf numFmtId="166" fontId="7" fillId="0" borderId="90" xfId="0" applyNumberFormat="1" applyFont="1" applyFill="1" applyBorder="1"/>
    <xf numFmtId="166" fontId="7" fillId="0" borderId="91" xfId="0" applyNumberFormat="1" applyFont="1" applyFill="1" applyBorder="1"/>
    <xf numFmtId="0" fontId="77" fillId="24" borderId="20" xfId="0" applyFont="1" applyFill="1" applyBorder="1" applyAlignment="1">
      <alignment wrapText="1"/>
    </xf>
    <xf numFmtId="15" fontId="77" fillId="0" borderId="18" xfId="0" quotePrefix="1" applyNumberFormat="1" applyFont="1" applyFill="1" applyBorder="1" applyAlignment="1">
      <alignment horizontal="center" wrapText="1"/>
    </xf>
    <xf numFmtId="169" fontId="7" fillId="0" borderId="0" xfId="0" quotePrefix="1" applyNumberFormat="1" applyFont="1"/>
    <xf numFmtId="0" fontId="47" fillId="24" borderId="0" xfId="0" applyFont="1" applyFill="1"/>
    <xf numFmtId="4" fontId="47" fillId="0" borderId="0" xfId="0" applyNumberFormat="1" applyFont="1" applyFill="1"/>
    <xf numFmtId="0" fontId="53" fillId="24" borderId="0" xfId="0" applyFont="1" applyFill="1" applyAlignment="1">
      <alignment horizontal="center"/>
    </xf>
    <xf numFmtId="0" fontId="53" fillId="24" borderId="0" xfId="0" applyFont="1" applyFill="1" applyAlignment="1">
      <alignment horizontal="center"/>
    </xf>
    <xf numFmtId="0" fontId="53" fillId="0" borderId="0" xfId="0" applyFont="1" applyFill="1" applyAlignment="1">
      <alignment horizontal="center"/>
    </xf>
    <xf numFmtId="0" fontId="47" fillId="24" borderId="0" xfId="0" applyFont="1" applyFill="1" applyAlignment="1">
      <alignment horizontal="left"/>
    </xf>
    <xf numFmtId="0" fontId="47" fillId="24" borderId="0" xfId="0" applyFont="1" applyFill="1" applyAlignment="1">
      <alignment horizontal="left" vertical="center" wrapText="1"/>
    </xf>
    <xf numFmtId="0" fontId="47" fillId="24" borderId="0" xfId="0" applyFont="1" applyFill="1" applyAlignment="1">
      <alignment horizontal="left" vertical="center" wrapText="1"/>
    </xf>
    <xf numFmtId="0" fontId="47" fillId="0" borderId="0" xfId="0" applyFont="1" applyFill="1" applyAlignment="1">
      <alignment horizontal="left" vertical="center" wrapText="1"/>
    </xf>
    <xf numFmtId="0" fontId="53" fillId="24" borderId="0" xfId="0" applyFont="1" applyFill="1" applyAlignment="1">
      <alignment horizontal="center" wrapText="1"/>
    </xf>
    <xf numFmtId="0" fontId="47" fillId="0" borderId="0" xfId="0" applyFont="1"/>
    <xf numFmtId="0" fontId="53" fillId="24" borderId="42" xfId="0" applyFont="1" applyFill="1" applyBorder="1" applyAlignment="1">
      <alignment horizontal="center" wrapText="1"/>
    </xf>
    <xf numFmtId="0" fontId="53" fillId="24" borderId="7" xfId="0" applyFont="1" applyFill="1" applyBorder="1" applyAlignment="1">
      <alignment wrapText="1"/>
    </xf>
    <xf numFmtId="0" fontId="47" fillId="24" borderId="8" xfId="0" applyFont="1" applyFill="1" applyBorder="1" applyAlignment="1">
      <alignment horizontal="center"/>
    </xf>
    <xf numFmtId="4" fontId="53" fillId="0" borderId="11" xfId="0" quotePrefix="1" applyNumberFormat="1" applyFont="1" applyFill="1" applyBorder="1" applyAlignment="1">
      <alignment horizontal="center" wrapText="1"/>
    </xf>
    <xf numFmtId="15" fontId="53" fillId="0" borderId="85" xfId="0" quotePrefix="1" applyNumberFormat="1" applyFont="1" applyFill="1" applyBorder="1" applyAlignment="1">
      <alignment horizontal="center" wrapText="1"/>
    </xf>
    <xf numFmtId="0" fontId="53" fillId="24" borderId="19" xfId="0" applyFont="1" applyFill="1" applyBorder="1" applyAlignment="1">
      <alignment wrapText="1"/>
    </xf>
    <xf numFmtId="0" fontId="53" fillId="24" borderId="33" xfId="0" applyFont="1" applyFill="1" applyBorder="1" applyAlignment="1">
      <alignment wrapText="1"/>
    </xf>
    <xf numFmtId="172" fontId="53" fillId="0" borderId="20" xfId="0" applyNumberFormat="1" applyFont="1" applyFill="1" applyBorder="1" applyAlignment="1">
      <alignment horizontal="right" wrapText="1"/>
    </xf>
    <xf numFmtId="172" fontId="53" fillId="0" borderId="21" xfId="0" applyNumberFormat="1" applyFont="1" applyFill="1" applyBorder="1" applyAlignment="1">
      <alignment horizontal="right" wrapText="1"/>
    </xf>
    <xf numFmtId="0" fontId="47" fillId="24" borderId="14" xfId="0" applyFont="1" applyFill="1" applyBorder="1" applyAlignment="1">
      <alignment horizontal="left" wrapText="1"/>
    </xf>
    <xf numFmtId="0" fontId="47" fillId="24" borderId="77" xfId="0" applyFont="1" applyFill="1" applyBorder="1" applyAlignment="1">
      <alignment wrapText="1"/>
    </xf>
    <xf numFmtId="172" fontId="47" fillId="0" borderId="71" xfId="0" applyNumberFormat="1" applyFont="1" applyFill="1" applyBorder="1" applyAlignment="1">
      <alignment horizontal="right" wrapText="1"/>
    </xf>
    <xf numFmtId="172" fontId="47" fillId="0" borderId="76" xfId="0" applyNumberFormat="1" applyFont="1" applyFill="1" applyBorder="1" applyAlignment="1">
      <alignment horizontal="right" wrapText="1"/>
    </xf>
    <xf numFmtId="0" fontId="47" fillId="24" borderId="23" xfId="0" applyFont="1" applyFill="1" applyBorder="1" applyAlignment="1">
      <alignment horizontal="left" wrapText="1"/>
    </xf>
    <xf numFmtId="0" fontId="47" fillId="24" borderId="78" xfId="0" applyFont="1" applyFill="1" applyBorder="1" applyAlignment="1">
      <alignment wrapText="1"/>
    </xf>
    <xf numFmtId="172" fontId="47" fillId="0" borderId="72" xfId="0" applyNumberFormat="1" applyFont="1" applyFill="1" applyBorder="1" applyAlignment="1">
      <alignment horizontal="right" wrapText="1"/>
    </xf>
    <xf numFmtId="172" fontId="47" fillId="0" borderId="83" xfId="0" applyNumberFormat="1" applyFont="1" applyFill="1" applyBorder="1" applyAlignment="1">
      <alignment horizontal="right" wrapText="1"/>
    </xf>
    <xf numFmtId="0" fontId="53" fillId="24" borderId="14" xfId="0" applyFont="1" applyFill="1" applyBorder="1" applyAlignment="1">
      <alignment horizontal="left" wrapText="1"/>
    </xf>
    <xf numFmtId="0" fontId="53" fillId="24" borderId="77" xfId="0" applyFont="1" applyFill="1" applyBorder="1" applyAlignment="1">
      <alignment wrapText="1"/>
    </xf>
    <xf numFmtId="172" fontId="53" fillId="0" borderId="71" xfId="0" applyNumberFormat="1" applyFont="1" applyFill="1" applyBorder="1" applyAlignment="1">
      <alignment horizontal="right" wrapText="1"/>
    </xf>
    <xf numFmtId="172" fontId="53" fillId="0" borderId="76" xfId="0" applyNumberFormat="1" applyFont="1" applyFill="1" applyBorder="1" applyAlignment="1">
      <alignment horizontal="right" wrapText="1"/>
    </xf>
    <xf numFmtId="0" fontId="47" fillId="24" borderId="17" xfId="0" applyFont="1" applyFill="1" applyBorder="1" applyAlignment="1">
      <alignment horizontal="left" wrapText="1"/>
    </xf>
    <xf numFmtId="0" fontId="47" fillId="24" borderId="35" xfId="0" applyFont="1" applyFill="1" applyBorder="1" applyAlignment="1">
      <alignment wrapText="1"/>
    </xf>
    <xf numFmtId="172" fontId="47" fillId="0" borderId="16" xfId="0" applyNumberFormat="1" applyFont="1" applyFill="1" applyBorder="1" applyAlignment="1">
      <alignment horizontal="right" wrapText="1"/>
    </xf>
    <xf numFmtId="172" fontId="47" fillId="0" borderId="31" xfId="0" applyNumberFormat="1" applyFont="1" applyFill="1" applyBorder="1" applyAlignment="1">
      <alignment horizontal="right" wrapText="1"/>
    </xf>
    <xf numFmtId="0" fontId="53" fillId="24" borderId="49" xfId="0" applyFont="1" applyFill="1" applyBorder="1" applyAlignment="1">
      <alignment wrapText="1"/>
    </xf>
    <xf numFmtId="0" fontId="53" fillId="24" borderId="51" xfId="0" applyFont="1" applyFill="1" applyBorder="1" applyAlignment="1">
      <alignment wrapText="1"/>
    </xf>
    <xf numFmtId="172" fontId="53" fillId="0" borderId="18" xfId="0" applyNumberFormat="1" applyFont="1" applyFill="1" applyBorder="1" applyAlignment="1">
      <alignment horizontal="right" wrapText="1"/>
    </xf>
    <xf numFmtId="172" fontId="53" fillId="0" borderId="9" xfId="0" applyNumberFormat="1" applyFont="1" applyFill="1" applyBorder="1" applyAlignment="1">
      <alignment horizontal="right" wrapText="1"/>
    </xf>
    <xf numFmtId="0" fontId="47" fillId="24" borderId="0" xfId="0" applyFont="1" applyFill="1" applyAlignment="1">
      <alignment horizontal="left" wrapText="1"/>
    </xf>
    <xf numFmtId="0" fontId="47" fillId="24" borderId="0" xfId="0" applyFont="1" applyFill="1" applyAlignment="1">
      <alignment horizontal="center" wrapText="1"/>
    </xf>
    <xf numFmtId="164" fontId="47" fillId="0" borderId="0" xfId="0" applyNumberFormat="1" applyFont="1" applyFill="1" applyAlignment="1">
      <alignment wrapText="1"/>
    </xf>
    <xf numFmtId="0" fontId="47" fillId="0" borderId="0" xfId="0" applyFont="1" applyAlignment="1">
      <alignment wrapText="1"/>
    </xf>
    <xf numFmtId="0" fontId="47" fillId="0" borderId="42" xfId="0" applyFont="1" applyBorder="1" applyAlignment="1">
      <alignment wrapText="1"/>
    </xf>
    <xf numFmtId="0" fontId="47" fillId="24" borderId="10" xfId="0" applyFont="1" applyFill="1" applyBorder="1" applyAlignment="1">
      <alignment horizontal="center"/>
    </xf>
    <xf numFmtId="0" fontId="53" fillId="24" borderId="26" xfId="0" applyFont="1" applyFill="1" applyBorder="1" applyAlignment="1">
      <alignment horizontal="left" wrapText="1"/>
    </xf>
    <xf numFmtId="0" fontId="53" fillId="24" borderId="11" xfId="0" applyFont="1" applyFill="1" applyBorder="1" applyAlignment="1">
      <alignment horizontal="left" wrapText="1"/>
    </xf>
    <xf numFmtId="172" fontId="53" fillId="0" borderId="48" xfId="0" applyNumberFormat="1" applyFont="1" applyFill="1" applyBorder="1" applyAlignment="1">
      <alignment horizontal="right" wrapText="1"/>
    </xf>
    <xf numFmtId="172" fontId="53" fillId="0" borderId="32" xfId="0" applyNumberFormat="1" applyFont="1" applyFill="1" applyBorder="1" applyAlignment="1">
      <alignment horizontal="right" wrapText="1"/>
    </xf>
    <xf numFmtId="0" fontId="53" fillId="24" borderId="15" xfId="0" applyFont="1" applyFill="1" applyBorder="1" applyAlignment="1">
      <alignment horizontal="left" wrapText="1"/>
    </xf>
    <xf numFmtId="172" fontId="53" fillId="0" borderId="46" xfId="0" applyNumberFormat="1" applyFont="1" applyFill="1" applyBorder="1" applyAlignment="1">
      <alignment horizontal="right" wrapText="1"/>
    </xf>
    <xf numFmtId="172" fontId="53" fillId="0" borderId="50" xfId="0" applyNumberFormat="1" applyFont="1" applyFill="1" applyBorder="1" applyAlignment="1">
      <alignment horizontal="right" wrapText="1"/>
    </xf>
    <xf numFmtId="172" fontId="53" fillId="0" borderId="22" xfId="0" applyNumberFormat="1" applyFont="1" applyFill="1" applyBorder="1" applyAlignment="1">
      <alignment horizontal="right" wrapText="1"/>
    </xf>
    <xf numFmtId="0" fontId="47" fillId="24" borderId="14" xfId="0" applyFont="1" applyFill="1" applyBorder="1" applyAlignment="1">
      <alignment wrapText="1"/>
    </xf>
    <xf numFmtId="0" fontId="47" fillId="24" borderId="15" xfId="0" applyFont="1" applyFill="1" applyBorder="1" applyAlignment="1">
      <alignment wrapText="1"/>
    </xf>
    <xf numFmtId="172" fontId="47" fillId="0" borderId="46" xfId="0" applyNumberFormat="1" applyFont="1" applyFill="1" applyBorder="1" applyAlignment="1">
      <alignment horizontal="right" wrapText="1"/>
    </xf>
    <xf numFmtId="172" fontId="47" fillId="0" borderId="22" xfId="0" applyNumberFormat="1" applyFont="1" applyFill="1" applyBorder="1" applyAlignment="1">
      <alignment horizontal="right" wrapText="1"/>
    </xf>
    <xf numFmtId="0" fontId="53" fillId="24" borderId="14" xfId="0" applyFont="1" applyFill="1" applyBorder="1" applyAlignment="1">
      <alignment wrapText="1"/>
    </xf>
    <xf numFmtId="0" fontId="53" fillId="24" borderId="15" xfId="0" applyFont="1" applyFill="1" applyBorder="1" applyAlignment="1">
      <alignment wrapText="1"/>
    </xf>
    <xf numFmtId="0" fontId="47" fillId="24" borderId="23" xfId="0" applyFont="1" applyFill="1" applyBorder="1" applyAlignment="1">
      <alignment wrapText="1"/>
    </xf>
    <xf numFmtId="0" fontId="47" fillId="24" borderId="24" xfId="0" applyFont="1" applyFill="1" applyBorder="1" applyAlignment="1">
      <alignment wrapText="1"/>
    </xf>
    <xf numFmtId="172" fontId="47" fillId="0" borderId="54" xfId="0" applyNumberFormat="1" applyFont="1" applyFill="1" applyBorder="1" applyAlignment="1">
      <alignment horizontal="right" wrapText="1"/>
    </xf>
    <xf numFmtId="172" fontId="47" fillId="0" borderId="45" xfId="0" applyNumberFormat="1" applyFont="1" applyFill="1" applyBorder="1" applyAlignment="1">
      <alignment horizontal="right" wrapText="1"/>
    </xf>
    <xf numFmtId="0" fontId="53" fillId="24" borderId="23" xfId="0" applyFont="1" applyFill="1" applyBorder="1" applyAlignment="1">
      <alignment horizontal="left" wrapText="1"/>
    </xf>
    <xf numFmtId="0" fontId="53" fillId="24" borderId="24" xfId="0" applyFont="1" applyFill="1" applyBorder="1" applyAlignment="1">
      <alignment horizontal="left" wrapText="1"/>
    </xf>
    <xf numFmtId="172" fontId="53" fillId="0" borderId="54" xfId="0" applyNumberFormat="1" applyFont="1" applyFill="1" applyBorder="1" applyAlignment="1">
      <alignment horizontal="right" wrapText="1"/>
    </xf>
    <xf numFmtId="172" fontId="53" fillId="0" borderId="45" xfId="0" applyNumberFormat="1" applyFont="1" applyFill="1" applyBorder="1" applyAlignment="1">
      <alignment horizontal="right" wrapText="1"/>
    </xf>
    <xf numFmtId="0" fontId="53" fillId="24" borderId="49" xfId="0" applyFont="1" applyFill="1" applyBorder="1" applyAlignment="1">
      <alignment horizontal="left" wrapText="1"/>
    </xf>
    <xf numFmtId="0" fontId="53" fillId="24" borderId="18" xfId="0" applyFont="1" applyFill="1" applyBorder="1" applyAlignment="1">
      <alignment horizontal="left" wrapText="1"/>
    </xf>
    <xf numFmtId="172" fontId="53" fillId="0" borderId="10" xfId="0" applyNumberFormat="1" applyFont="1" applyFill="1" applyBorder="1" applyAlignment="1">
      <alignment horizontal="right" wrapText="1"/>
    </xf>
    <xf numFmtId="0" fontId="53" fillId="24" borderId="0" xfId="0" applyFont="1" applyFill="1" applyAlignment="1">
      <alignment horizontal="left" wrapText="1"/>
    </xf>
    <xf numFmtId="164" fontId="53" fillId="0" borderId="0" xfId="0" applyNumberFormat="1" applyFont="1" applyFill="1" applyAlignment="1">
      <alignment horizontal="right" wrapText="1"/>
    </xf>
    <xf numFmtId="0" fontId="47" fillId="0" borderId="42" xfId="0" applyFont="1" applyBorder="1" applyAlignment="1">
      <alignment horizontal="center" wrapText="1"/>
    </xf>
    <xf numFmtId="0" fontId="53" fillId="0" borderId="7" xfId="0" applyFont="1" applyBorder="1" applyAlignment="1">
      <alignment wrapText="1"/>
    </xf>
    <xf numFmtId="0" fontId="53" fillId="0" borderId="10" xfId="0" applyFont="1" applyBorder="1" applyAlignment="1">
      <alignment horizontal="center"/>
    </xf>
    <xf numFmtId="0" fontId="53" fillId="0" borderId="19" xfId="0" applyFont="1" applyBorder="1"/>
    <xf numFmtId="0" fontId="53" fillId="0" borderId="33" xfId="0" applyFont="1" applyBorder="1" applyAlignment="1">
      <alignment wrapText="1"/>
    </xf>
    <xf numFmtId="4" fontId="53" fillId="0" borderId="13" xfId="0" applyNumberFormat="1" applyFont="1" applyFill="1" applyBorder="1"/>
    <xf numFmtId="4" fontId="53" fillId="0" borderId="21" xfId="0" applyNumberFormat="1" applyFont="1" applyFill="1" applyBorder="1"/>
    <xf numFmtId="0" fontId="47" fillId="0" borderId="14" xfId="0" applyFont="1" applyBorder="1" applyAlignment="1">
      <alignment horizontal="left"/>
    </xf>
    <xf numFmtId="0" fontId="47" fillId="0" borderId="15" xfId="0" applyFont="1" applyBorder="1" applyAlignment="1">
      <alignment wrapText="1"/>
    </xf>
    <xf numFmtId="165" fontId="47" fillId="0" borderId="46" xfId="0" applyNumberFormat="1" applyFont="1" applyFill="1" applyBorder="1"/>
    <xf numFmtId="165" fontId="47" fillId="0" borderId="22" xfId="0" applyNumberFormat="1" applyFont="1" applyFill="1" applyBorder="1"/>
    <xf numFmtId="0" fontId="47" fillId="0" borderId="23" xfId="0" applyFont="1" applyBorder="1" applyAlignment="1">
      <alignment horizontal="left"/>
    </xf>
    <xf numFmtId="0" fontId="47" fillId="0" borderId="24" xfId="0" applyFont="1" applyBorder="1" applyAlignment="1">
      <alignment wrapText="1"/>
    </xf>
    <xf numFmtId="165" fontId="47" fillId="0" borderId="45" xfId="0" applyNumberFormat="1" applyFont="1" applyFill="1" applyBorder="1"/>
    <xf numFmtId="0" fontId="53" fillId="0" borderId="14" xfId="0" applyFont="1" applyBorder="1"/>
    <xf numFmtId="0" fontId="53" fillId="0" borderId="34" xfId="0" applyFont="1" applyBorder="1" applyAlignment="1">
      <alignment wrapText="1"/>
    </xf>
    <xf numFmtId="4" fontId="47" fillId="0" borderId="53" xfId="0" applyNumberFormat="1" applyFont="1" applyFill="1" applyBorder="1"/>
    <xf numFmtId="4" fontId="47" fillId="0" borderId="50" xfId="0" applyNumberFormat="1" applyFont="1" applyFill="1" applyBorder="1"/>
    <xf numFmtId="166" fontId="47" fillId="0" borderId="45" xfId="0" applyNumberFormat="1" applyFont="1" applyFill="1" applyBorder="1"/>
    <xf numFmtId="0" fontId="47" fillId="0" borderId="17" xfId="0" applyFont="1" applyBorder="1" applyAlignment="1">
      <alignment horizontal="left"/>
    </xf>
    <xf numFmtId="0" fontId="47" fillId="0" borderId="16" xfId="0" applyFont="1" applyBorder="1" applyAlignment="1">
      <alignment wrapText="1"/>
    </xf>
    <xf numFmtId="166" fontId="47" fillId="0" borderId="47" xfId="0" applyNumberFormat="1" applyFont="1" applyFill="1" applyBorder="1"/>
    <xf numFmtId="166" fontId="47" fillId="0" borderId="30" xfId="0" applyNumberFormat="1" applyFont="1" applyFill="1" applyBorder="1"/>
    <xf numFmtId="0" fontId="47" fillId="0" borderId="0" xfId="0" applyFont="1" applyAlignment="1">
      <alignment wrapText="1"/>
    </xf>
    <xf numFmtId="166" fontId="47" fillId="0" borderId="0" xfId="0" applyNumberFormat="1" applyFont="1" applyFill="1"/>
    <xf numFmtId="0" fontId="53" fillId="0" borderId="0" xfId="0" applyFont="1" applyAlignment="1">
      <alignment horizontal="center" wrapText="1"/>
    </xf>
    <xf numFmtId="0" fontId="53" fillId="0" borderId="42" xfId="0" applyFont="1" applyBorder="1" applyAlignment="1">
      <alignment horizontal="center" wrapText="1"/>
    </xf>
    <xf numFmtId="0" fontId="53" fillId="24" borderId="25" xfId="0" applyFont="1" applyFill="1" applyBorder="1" applyAlignment="1">
      <alignment horizontal="center" wrapText="1"/>
    </xf>
    <xf numFmtId="0" fontId="53" fillId="24" borderId="48" xfId="0" applyFont="1" applyFill="1" applyBorder="1" applyAlignment="1">
      <alignment horizontal="center" wrapText="1"/>
    </xf>
    <xf numFmtId="4" fontId="47" fillId="0" borderId="98" xfId="0" applyNumberFormat="1" applyFont="1" applyFill="1" applyBorder="1" applyAlignment="1">
      <alignment horizontal="center" wrapText="1"/>
    </xf>
    <xf numFmtId="4" fontId="47" fillId="0" borderId="103" xfId="0" applyNumberFormat="1" applyFont="1" applyFill="1" applyBorder="1" applyAlignment="1">
      <alignment horizontal="center" wrapText="1"/>
    </xf>
    <xf numFmtId="0" fontId="53" fillId="24" borderId="25" xfId="0" applyFont="1" applyFill="1" applyBorder="1" applyAlignment="1">
      <alignment horizontal="left" wrapText="1"/>
    </xf>
    <xf numFmtId="0" fontId="53" fillId="24" borderId="11" xfId="0" applyFont="1" applyFill="1" applyBorder="1" applyAlignment="1">
      <alignment wrapText="1"/>
    </xf>
    <xf numFmtId="4" fontId="53" fillId="0" borderId="11" xfId="0" applyNumberFormat="1" applyFont="1" applyFill="1" applyBorder="1" applyAlignment="1">
      <alignment horizontal="right" wrapText="1"/>
    </xf>
    <xf numFmtId="10" fontId="53" fillId="0" borderId="12" xfId="33" applyNumberFormat="1" applyFont="1" applyFill="1" applyBorder="1"/>
    <xf numFmtId="0" fontId="47" fillId="24" borderId="107" xfId="0" applyFont="1" applyFill="1" applyBorder="1" applyAlignment="1">
      <alignment horizontal="left"/>
    </xf>
    <xf numFmtId="0" fontId="47" fillId="24" borderId="98" xfId="0" applyFont="1" applyFill="1" applyBorder="1" applyAlignment="1">
      <alignment wrapText="1"/>
    </xf>
    <xf numFmtId="4" fontId="47" fillId="0" borderId="98" xfId="0" applyNumberFormat="1" applyFont="1" applyFill="1" applyBorder="1"/>
    <xf numFmtId="10" fontId="47" fillId="0" borderId="103" xfId="33" applyNumberFormat="1" applyFont="1" applyFill="1" applyBorder="1"/>
    <xf numFmtId="0" fontId="47" fillId="24" borderId="107" xfId="0" applyFont="1" applyFill="1" applyBorder="1"/>
    <xf numFmtId="0" fontId="47" fillId="24" borderId="108" xfId="0" applyFont="1" applyFill="1" applyBorder="1" applyAlignment="1">
      <alignment horizontal="left"/>
    </xf>
    <xf numFmtId="0" fontId="47" fillId="24" borderId="97" xfId="0" applyFont="1" applyFill="1" applyBorder="1" applyAlignment="1">
      <alignment wrapText="1"/>
    </xf>
    <xf numFmtId="0" fontId="47" fillId="24" borderId="108" xfId="0" applyFont="1" applyFill="1" applyBorder="1"/>
    <xf numFmtId="4" fontId="47" fillId="0" borderId="97" xfId="0" applyNumberFormat="1" applyFont="1" applyFill="1" applyBorder="1"/>
    <xf numFmtId="10" fontId="47" fillId="0" borderId="104" xfId="33" applyNumberFormat="1" applyFont="1" applyFill="1" applyBorder="1"/>
    <xf numFmtId="0" fontId="47" fillId="24" borderId="108" xfId="0" applyFont="1" applyFill="1" applyBorder="1" applyAlignment="1">
      <alignment horizontal="center"/>
    </xf>
    <xf numFmtId="4" fontId="47" fillId="0" borderId="97" xfId="205" applyNumberFormat="1" applyFont="1" applyFill="1" applyBorder="1" applyAlignment="1">
      <alignment horizontal="right" vertical="top"/>
    </xf>
    <xf numFmtId="0" fontId="47" fillId="24" borderId="27" xfId="0" applyFont="1" applyFill="1" applyBorder="1" applyAlignment="1">
      <alignment horizontal="center"/>
    </xf>
    <xf numFmtId="0" fontId="47" fillId="24" borderId="28" xfId="0" applyFont="1" applyFill="1" applyBorder="1" applyAlignment="1">
      <alignment wrapText="1"/>
    </xf>
    <xf numFmtId="4" fontId="47" fillId="0" borderId="28" xfId="0" applyNumberFormat="1" applyFont="1" applyFill="1" applyBorder="1"/>
    <xf numFmtId="10" fontId="47" fillId="0" borderId="29" xfId="33" applyNumberFormat="1" applyFont="1" applyFill="1" applyBorder="1"/>
    <xf numFmtId="0" fontId="53" fillId="24" borderId="108" xfId="0" applyFont="1" applyFill="1" applyBorder="1"/>
    <xf numFmtId="0" fontId="53" fillId="24" borderId="97" xfId="0" applyFont="1" applyFill="1" applyBorder="1" applyAlignment="1">
      <alignment wrapText="1"/>
    </xf>
    <xf numFmtId="4" fontId="53" fillId="0" borderId="97" xfId="0" applyNumberFormat="1" applyFont="1" applyFill="1" applyBorder="1"/>
    <xf numFmtId="10" fontId="53" fillId="0" borderId="104" xfId="33" applyNumberFormat="1" applyFont="1" applyFill="1" applyBorder="1"/>
    <xf numFmtId="0" fontId="53" fillId="24" borderId="55" xfId="0" applyFont="1" applyFill="1" applyBorder="1"/>
    <xf numFmtId="0" fontId="53" fillId="24" borderId="56" xfId="0" applyFont="1" applyFill="1" applyBorder="1" applyAlignment="1">
      <alignment wrapText="1"/>
    </xf>
    <xf numFmtId="4" fontId="53" fillId="0" borderId="56" xfId="0" applyNumberFormat="1" applyFont="1" applyFill="1" applyBorder="1"/>
    <xf numFmtId="10" fontId="53" fillId="0" borderId="57" xfId="33" applyNumberFormat="1" applyFont="1" applyFill="1" applyBorder="1"/>
    <xf numFmtId="0" fontId="53" fillId="24" borderId="27" xfId="0" applyFont="1" applyFill="1" applyBorder="1"/>
    <xf numFmtId="0" fontId="53" fillId="24" borderId="28" xfId="0" applyFont="1" applyFill="1" applyBorder="1" applyAlignment="1">
      <alignment wrapText="1"/>
    </xf>
    <xf numFmtId="4" fontId="53" fillId="0" borderId="28" xfId="0" applyNumberFormat="1" applyFont="1" applyFill="1" applyBorder="1"/>
    <xf numFmtId="10" fontId="53" fillId="0" borderId="29" xfId="33" applyNumberFormat="1" applyFont="1" applyFill="1" applyBorder="1"/>
    <xf numFmtId="0" fontId="47" fillId="24" borderId="17" xfId="0" applyFont="1" applyFill="1" applyBorder="1" applyAlignment="1">
      <alignment horizontal="center"/>
    </xf>
    <xf numFmtId="0" fontId="47" fillId="24" borderId="106" xfId="0" applyFont="1" applyFill="1" applyBorder="1" applyAlignment="1">
      <alignment wrapText="1"/>
    </xf>
    <xf numFmtId="4" fontId="47" fillId="0" borderId="106" xfId="0" applyNumberFormat="1" applyFont="1" applyFill="1" applyBorder="1"/>
    <xf numFmtId="10" fontId="47" fillId="0" borderId="105" xfId="33" applyNumberFormat="1" applyFont="1" applyFill="1" applyBorder="1"/>
    <xf numFmtId="0" fontId="47" fillId="0" borderId="0" xfId="0" applyFont="1" applyFill="1"/>
    <xf numFmtId="170" fontId="7" fillId="0" borderId="0" xfId="0" applyNumberFormat="1" applyFont="1"/>
    <xf numFmtId="0" fontId="7" fillId="0" borderId="10" xfId="0" applyFont="1" applyBorder="1" applyAlignment="1">
      <alignment horizontal="center"/>
    </xf>
    <xf numFmtId="0" fontId="77" fillId="0" borderId="26" xfId="0" applyFont="1" applyBorder="1" applyAlignment="1">
      <alignment horizontal="left" wrapText="1"/>
    </xf>
    <xf numFmtId="0" fontId="77" fillId="0" borderId="11" xfId="0" applyFont="1" applyBorder="1" applyAlignment="1">
      <alignment horizontal="left" wrapText="1"/>
    </xf>
    <xf numFmtId="4" fontId="80" fillId="0" borderId="0" xfId="0" applyNumberFormat="1" applyFont="1"/>
    <xf numFmtId="0" fontId="77" fillId="0" borderId="23" xfId="0" applyFont="1" applyBorder="1" applyAlignment="1">
      <alignment horizontal="left" wrapText="1"/>
    </xf>
    <xf numFmtId="0" fontId="77" fillId="0" borderId="24" xfId="0" applyFont="1" applyBorder="1" applyAlignment="1">
      <alignment horizontal="left" wrapText="1"/>
    </xf>
    <xf numFmtId="0" fontId="77" fillId="0" borderId="49" xfId="0" applyFont="1" applyBorder="1" applyAlignment="1">
      <alignment horizontal="left" wrapText="1"/>
    </xf>
    <xf numFmtId="0" fontId="77" fillId="0" borderId="18" xfId="0" applyFont="1" applyBorder="1" applyAlignment="1">
      <alignment horizontal="left" wrapText="1"/>
    </xf>
    <xf numFmtId="0" fontId="77" fillId="0" borderId="0" xfId="0" applyFont="1" applyAlignment="1">
      <alignment horizontal="left" wrapText="1"/>
    </xf>
    <xf numFmtId="4" fontId="6" fillId="0" borderId="73" xfId="0" applyNumberFormat="1" applyFont="1" applyFill="1" applyBorder="1"/>
    <xf numFmtId="172" fontId="7" fillId="0" borderId="0" xfId="0" applyNumberFormat="1" applyFont="1" applyFill="1" applyAlignment="1">
      <alignment wrapText="1"/>
    </xf>
    <xf numFmtId="172" fontId="6" fillId="0" borderId="0" xfId="0" applyNumberFormat="1" applyFont="1" applyFill="1" applyAlignment="1">
      <alignment wrapText="1"/>
    </xf>
    <xf numFmtId="172" fontId="10" fillId="0" borderId="11" xfId="0" applyNumberFormat="1" applyFont="1" applyFill="1" applyBorder="1" applyAlignment="1">
      <alignment horizontal="right" wrapText="1"/>
    </xf>
    <xf numFmtId="172" fontId="10" fillId="0" borderId="72" xfId="0" applyNumberFormat="1" applyFont="1" applyFill="1" applyBorder="1" applyAlignment="1">
      <alignment horizontal="right" wrapText="1"/>
    </xf>
    <xf numFmtId="165" fontId="6" fillId="0" borderId="97" xfId="0" applyNumberFormat="1" applyFont="1" applyFill="1" applyBorder="1"/>
    <xf numFmtId="166" fontId="6" fillId="0" borderId="109" xfId="0" applyNumberFormat="1" applyFont="1" applyFill="1" applyBorder="1"/>
    <xf numFmtId="166" fontId="6" fillId="0" borderId="110" xfId="0" applyNumberFormat="1" applyFont="1" applyFill="1" applyBorder="1"/>
    <xf numFmtId="166" fontId="6" fillId="0" borderId="106" xfId="0" applyNumberFormat="1" applyFont="1" applyFill="1" applyBorder="1"/>
    <xf numFmtId="4" fontId="6" fillId="0" borderId="111" xfId="0" applyNumberFormat="1" applyFont="1" applyFill="1" applyBorder="1"/>
    <xf numFmtId="165" fontId="6" fillId="0" borderId="71" xfId="0" applyNumberFormat="1" applyFont="1" applyFill="1" applyBorder="1"/>
    <xf numFmtId="166" fontId="6" fillId="0" borderId="87" xfId="0" applyNumberFormat="1" applyFont="1" applyFill="1" applyBorder="1"/>
    <xf numFmtId="172" fontId="6" fillId="0" borderId="84" xfId="0" applyNumberFormat="1" applyFont="1" applyFill="1" applyBorder="1" applyAlignment="1">
      <alignment horizontal="right" wrapText="1"/>
    </xf>
    <xf numFmtId="4" fontId="10" fillId="0" borderId="48" xfId="0" applyNumberFormat="1" applyFont="1" applyFill="1" applyBorder="1" applyAlignment="1">
      <alignment horizontal="right" wrapText="1"/>
    </xf>
    <xf numFmtId="4" fontId="10" fillId="0" borderId="46" xfId="0" applyNumberFormat="1" applyFont="1" applyFill="1" applyBorder="1" applyAlignment="1">
      <alignment horizontal="right" wrapText="1"/>
    </xf>
    <xf numFmtId="4" fontId="6" fillId="0" borderId="46" xfId="0" applyNumberFormat="1" applyFont="1" applyFill="1" applyBorder="1" applyAlignment="1">
      <alignment horizontal="right" wrapText="1"/>
    </xf>
    <xf numFmtId="4" fontId="6" fillId="0" borderId="54" xfId="0" applyNumberFormat="1" applyFont="1" applyFill="1" applyBorder="1" applyAlignment="1">
      <alignment horizontal="right" wrapText="1"/>
    </xf>
    <xf numFmtId="4" fontId="10" fillId="0" borderId="54" xfId="0" applyNumberFormat="1" applyFont="1" applyFill="1" applyBorder="1" applyAlignment="1">
      <alignment horizontal="right" wrapText="1"/>
    </xf>
    <xf numFmtId="4" fontId="10" fillId="0" borderId="10" xfId="0" applyNumberFormat="1" applyFont="1" applyFill="1" applyBorder="1" applyAlignment="1">
      <alignment horizontal="right" wrapText="1"/>
    </xf>
    <xf numFmtId="172" fontId="10" fillId="0" borderId="84" xfId="0" applyNumberFormat="1" applyFont="1" applyFill="1" applyBorder="1" applyAlignment="1">
      <alignment horizontal="right" wrapText="1"/>
    </xf>
    <xf numFmtId="10" fontId="7" fillId="0" borderId="30" xfId="33" applyNumberFormat="1" applyFont="1" applyFill="1" applyBorder="1"/>
    <xf numFmtId="0" fontId="77" fillId="0" borderId="0" xfId="0" applyFont="1"/>
    <xf numFmtId="0" fontId="7" fillId="0" borderId="0" xfId="0" quotePrefix="1" applyFont="1"/>
    <xf numFmtId="172" fontId="7" fillId="0" borderId="84" xfId="0" applyNumberFormat="1" applyFont="1" applyFill="1" applyBorder="1" applyAlignment="1">
      <alignment horizontal="right" wrapText="1"/>
    </xf>
    <xf numFmtId="172" fontId="78" fillId="0" borderId="0" xfId="0" applyNumberFormat="1" applyFont="1"/>
    <xf numFmtId="4" fontId="77" fillId="0" borderId="48" xfId="0" applyNumberFormat="1" applyFont="1" applyFill="1" applyBorder="1" applyAlignment="1">
      <alignment horizontal="right" wrapText="1"/>
    </xf>
    <xf numFmtId="4" fontId="77" fillId="0" borderId="46" xfId="0" applyNumberFormat="1" applyFont="1" applyFill="1" applyBorder="1" applyAlignment="1">
      <alignment horizontal="right" wrapText="1"/>
    </xf>
    <xf numFmtId="4" fontId="7" fillId="0" borderId="46" xfId="0" applyNumberFormat="1" applyFont="1" applyFill="1" applyBorder="1" applyAlignment="1">
      <alignment horizontal="right" wrapText="1"/>
    </xf>
    <xf numFmtId="4" fontId="7" fillId="0" borderId="54" xfId="0" applyNumberFormat="1" applyFont="1" applyFill="1" applyBorder="1" applyAlignment="1">
      <alignment horizontal="right" wrapText="1"/>
    </xf>
    <xf numFmtId="4" fontId="77" fillId="0" borderId="54" xfId="0" applyNumberFormat="1" applyFont="1" applyFill="1" applyBorder="1" applyAlignment="1">
      <alignment horizontal="right" wrapText="1"/>
    </xf>
    <xf numFmtId="4" fontId="77" fillId="0" borderId="10" xfId="0" applyNumberFormat="1" applyFont="1" applyFill="1" applyBorder="1" applyAlignment="1">
      <alignment horizontal="right" wrapText="1"/>
    </xf>
    <xf numFmtId="0" fontId="77" fillId="0" borderId="25" xfId="0" applyFont="1" applyFill="1" applyBorder="1" applyAlignment="1">
      <alignment horizontal="center" wrapText="1"/>
    </xf>
    <xf numFmtId="0" fontId="77" fillId="0" borderId="48" xfId="0" applyFont="1" applyFill="1" applyBorder="1" applyAlignment="1">
      <alignment horizontal="center" wrapText="1"/>
    </xf>
    <xf numFmtId="0" fontId="77" fillId="0" borderId="25" xfId="0" applyFont="1" applyFill="1" applyBorder="1" applyAlignment="1">
      <alignment horizontal="left" wrapText="1"/>
    </xf>
    <xf numFmtId="0" fontId="77" fillId="0" borderId="11" xfId="0" applyFont="1" applyFill="1" applyBorder="1" applyAlignment="1">
      <alignment wrapText="1"/>
    </xf>
    <xf numFmtId="0" fontId="7" fillId="0" borderId="107" xfId="0" applyFont="1" applyFill="1" applyBorder="1" applyAlignment="1">
      <alignment horizontal="left"/>
    </xf>
    <xf numFmtId="0" fontId="7" fillId="0" borderId="98" xfId="0" applyFont="1" applyFill="1" applyBorder="1" applyAlignment="1">
      <alignment wrapText="1"/>
    </xf>
    <xf numFmtId="0" fontId="7" fillId="0" borderId="107" xfId="0" applyFont="1" applyFill="1" applyBorder="1"/>
    <xf numFmtId="0" fontId="7" fillId="0" borderId="108" xfId="0" applyFont="1" applyFill="1" applyBorder="1" applyAlignment="1">
      <alignment horizontal="left"/>
    </xf>
    <xf numFmtId="0" fontId="7" fillId="0" borderId="97" xfId="0" applyFont="1" applyFill="1" applyBorder="1" applyAlignment="1">
      <alignment wrapText="1"/>
    </xf>
    <xf numFmtId="0" fontId="7" fillId="0" borderId="108" xfId="0" applyFont="1" applyFill="1" applyBorder="1"/>
    <xf numFmtId="0" fontId="7" fillId="0" borderId="108" xfId="0" applyFont="1" applyFill="1" applyBorder="1" applyAlignment="1">
      <alignment horizontal="center"/>
    </xf>
    <xf numFmtId="0" fontId="7" fillId="0" borderId="27" xfId="0" applyFont="1" applyFill="1" applyBorder="1" applyAlignment="1">
      <alignment horizontal="center"/>
    </xf>
    <xf numFmtId="0" fontId="7" fillId="0" borderId="28" xfId="0" applyFont="1" applyFill="1" applyBorder="1" applyAlignment="1">
      <alignment wrapText="1"/>
    </xf>
    <xf numFmtId="0" fontId="77" fillId="0" borderId="108" xfId="0" applyFont="1" applyFill="1" applyBorder="1"/>
    <xf numFmtId="0" fontId="77" fillId="0" borderId="97" xfId="0" applyFont="1" applyFill="1" applyBorder="1" applyAlignment="1">
      <alignment wrapText="1"/>
    </xf>
    <xf numFmtId="0" fontId="77" fillId="0" borderId="55" xfId="0" applyFont="1" applyFill="1" applyBorder="1"/>
    <xf numFmtId="0" fontId="77" fillId="0" borderId="56" xfId="0" applyFont="1" applyFill="1" applyBorder="1" applyAlignment="1">
      <alignment wrapText="1"/>
    </xf>
    <xf numFmtId="0" fontId="77" fillId="0" borderId="27" xfId="0" applyFont="1" applyFill="1" applyBorder="1"/>
    <xf numFmtId="0" fontId="77" fillId="0" borderId="28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/>
    </xf>
    <xf numFmtId="0" fontId="7" fillId="0" borderId="106" xfId="0" applyFont="1" applyFill="1" applyBorder="1" applyAlignment="1">
      <alignment wrapText="1"/>
    </xf>
    <xf numFmtId="172" fontId="77" fillId="0" borderId="84" xfId="0" applyNumberFormat="1" applyFont="1" applyFill="1" applyBorder="1" applyAlignment="1">
      <alignment horizontal="right" wrapText="1"/>
    </xf>
    <xf numFmtId="166" fontId="6" fillId="0" borderId="84" xfId="0" applyNumberFormat="1" applyFont="1" applyFill="1" applyBorder="1"/>
    <xf numFmtId="165" fontId="6" fillId="0" borderId="74" xfId="0" applyNumberFormat="1" applyFont="1" applyFill="1" applyBorder="1"/>
    <xf numFmtId="164" fontId="10" fillId="0" borderId="48" xfId="0" applyNumberFormat="1" applyFont="1" applyFill="1" applyBorder="1" applyAlignment="1">
      <alignment horizontal="right" wrapText="1"/>
    </xf>
    <xf numFmtId="164" fontId="10" fillId="0" borderId="10" xfId="0" applyNumberFormat="1" applyFont="1" applyFill="1" applyBorder="1" applyAlignment="1">
      <alignment horizontal="right" wrapText="1"/>
    </xf>
    <xf numFmtId="165" fontId="6" fillId="0" borderId="72" xfId="0" applyNumberFormat="1" applyFont="1" applyFill="1" applyBorder="1"/>
    <xf numFmtId="165" fontId="6" fillId="0" borderId="75" xfId="0" applyNumberFormat="1" applyFont="1" applyFill="1" applyBorder="1"/>
    <xf numFmtId="165" fontId="6" fillId="0" borderId="16" xfId="0" applyNumberFormat="1" applyFont="1" applyFill="1" applyBorder="1"/>
    <xf numFmtId="164" fontId="10" fillId="0" borderId="46" xfId="0" applyNumberFormat="1" applyFont="1" applyFill="1" applyBorder="1" applyAlignment="1">
      <alignment horizontal="right" wrapText="1"/>
    </xf>
    <xf numFmtId="164" fontId="6" fillId="0" borderId="46" xfId="0" applyNumberFormat="1" applyFont="1" applyFill="1" applyBorder="1" applyAlignment="1">
      <alignment horizontal="right" wrapText="1"/>
    </xf>
    <xf numFmtId="164" fontId="10" fillId="0" borderId="54" xfId="0" applyNumberFormat="1" applyFont="1" applyFill="1" applyBorder="1" applyAlignment="1">
      <alignment horizontal="right" wrapText="1"/>
    </xf>
  </cellXfs>
  <cellStyles count="206">
    <cellStyle name="=D:\WINNT\SYSTEM32\COMMAND.COM" xfId="61" xr:uid="{00000000-0005-0000-0000-000000000000}"/>
    <cellStyle name="20% - Accent1" xfId="1" xr:uid="{00000000-0005-0000-0000-000001000000}"/>
    <cellStyle name="20% - Accent1 2" xfId="143" xr:uid="{D5073BA0-DE64-4961-9D53-B5C35ED529D5}"/>
    <cellStyle name="20% - Accent2" xfId="2" xr:uid="{00000000-0005-0000-0000-000002000000}"/>
    <cellStyle name="20% - Accent2 2" xfId="144" xr:uid="{B9C209D1-2712-4E07-9C6E-5D2AC566B19C}"/>
    <cellStyle name="20% - Accent3" xfId="3" xr:uid="{00000000-0005-0000-0000-000003000000}"/>
    <cellStyle name="20% - Accent3 2" xfId="145" xr:uid="{990E20FF-F2A7-4BFB-8221-832A0C576721}"/>
    <cellStyle name="20% - Accent4" xfId="4" xr:uid="{00000000-0005-0000-0000-000004000000}"/>
    <cellStyle name="20% - Accent4 2" xfId="146" xr:uid="{E9E2A34F-5161-4CDC-BA10-CB3E4987C043}"/>
    <cellStyle name="20% - Accent5" xfId="5" xr:uid="{00000000-0005-0000-0000-000005000000}"/>
    <cellStyle name="20% - Accent5 2" xfId="147" xr:uid="{BA2431FA-FC45-44B2-A0A2-39A3B0D3FCF9}"/>
    <cellStyle name="20% - Accent6" xfId="6" xr:uid="{00000000-0005-0000-0000-000006000000}"/>
    <cellStyle name="20% - Accent6 2" xfId="148" xr:uid="{75EB3342-4A57-4CB8-B19F-986653DE03A3}"/>
    <cellStyle name="20% - akcent 1" xfId="122" xr:uid="{6A893ABC-2352-41B2-8957-918FB45FC68A}"/>
    <cellStyle name="20% — akcent 1 2" xfId="101" xr:uid="{E836A0B8-E7A7-4B3A-AFD3-AFC27AB954F5}"/>
    <cellStyle name="20% - akcent 2" xfId="123" xr:uid="{448A36FF-7F86-44F8-A7D1-6D0D586DB28B}"/>
    <cellStyle name="20% — akcent 2 2" xfId="102" xr:uid="{E3F9916F-8E20-40A1-BF3D-00C465A80926}"/>
    <cellStyle name="20% - akcent 3" xfId="124" xr:uid="{BBBD992B-B399-40D0-AE8A-06BC47404636}"/>
    <cellStyle name="20% — akcent 3 2" xfId="103" xr:uid="{802B26E8-3E9D-4F53-8DBB-D5565BF2488A}"/>
    <cellStyle name="20% - akcent 4" xfId="125" xr:uid="{D98B8A4B-A46F-4065-8863-7C07CBE30C21}"/>
    <cellStyle name="20% — akcent 4 2" xfId="104" xr:uid="{4FAD3725-AF22-4C86-A750-A1517F7576D2}"/>
    <cellStyle name="20% - akcent 5" xfId="126" xr:uid="{EDCC5E0A-7D0F-46FC-A350-9CC19A55509E}"/>
    <cellStyle name="20% — akcent 5 2" xfId="105" xr:uid="{0F5D6018-25F3-48C4-8F9D-7BB435B7CBD3}"/>
    <cellStyle name="20% - akcent 6" xfId="127" xr:uid="{74DDE1AC-6DAA-48D5-ACAB-0A9B2F246A74}"/>
    <cellStyle name="20% — akcent 6 2" xfId="106" xr:uid="{151C17F6-8F94-4118-BEAC-27E5D91BB353}"/>
    <cellStyle name="40% - Accent1" xfId="7" xr:uid="{00000000-0005-0000-0000-00000D000000}"/>
    <cellStyle name="40% - Accent1 2" xfId="149" xr:uid="{287D514C-59A1-4438-829D-97B9B728D9D7}"/>
    <cellStyle name="40% - Accent2" xfId="8" xr:uid="{00000000-0005-0000-0000-00000E000000}"/>
    <cellStyle name="40% - Accent2 2" xfId="150" xr:uid="{14AD2ED6-3D8A-4723-BC77-0145FBA4952F}"/>
    <cellStyle name="40% - Accent3" xfId="9" xr:uid="{00000000-0005-0000-0000-00000F000000}"/>
    <cellStyle name="40% - Accent3 2" xfId="151" xr:uid="{6E2A77A5-47E5-4A33-AF2D-D583EB0D79E5}"/>
    <cellStyle name="40% - Accent4" xfId="10" xr:uid="{00000000-0005-0000-0000-000010000000}"/>
    <cellStyle name="40% - Accent4 2" xfId="152" xr:uid="{1B033E16-7C90-4BB8-8837-B72D0758CD96}"/>
    <cellStyle name="40% - Accent5" xfId="11" xr:uid="{00000000-0005-0000-0000-000011000000}"/>
    <cellStyle name="40% - Accent5 2" xfId="153" xr:uid="{B1CD4365-44BB-4243-9106-FEB935B3A49A}"/>
    <cellStyle name="40% - Accent6" xfId="12" xr:uid="{00000000-0005-0000-0000-000012000000}"/>
    <cellStyle name="40% - Accent6 2" xfId="154" xr:uid="{EDFB4A6C-592B-4CA3-AB34-5DA6714D4616}"/>
    <cellStyle name="40% - akcent 1" xfId="128" xr:uid="{A53789FC-CF3B-4AE5-AFD5-2CC4FB00ECF7}"/>
    <cellStyle name="40% — akcent 1 2" xfId="107" xr:uid="{383F4678-7BDC-41A5-80CE-2BD984DF71F2}"/>
    <cellStyle name="40% - akcent 2" xfId="129" xr:uid="{02B77100-83A3-435C-A079-A42BA824608F}"/>
    <cellStyle name="40% — akcent 2 2" xfId="108" xr:uid="{977CD275-F414-4101-B813-05EFA4D8762C}"/>
    <cellStyle name="40% - akcent 3" xfId="130" xr:uid="{83377635-6FD2-4E3B-AE9B-77CFD0B5764F}"/>
    <cellStyle name="40% — akcent 3 2" xfId="109" xr:uid="{6E82FF97-9F39-4155-ABA8-F2CAA96DDD89}"/>
    <cellStyle name="40% - akcent 4" xfId="131" xr:uid="{A80321DB-E930-452C-88C1-520AA823A534}"/>
    <cellStyle name="40% — akcent 4 2" xfId="110" xr:uid="{55CFA8A7-A853-4870-ACF9-DCF1C87DB858}"/>
    <cellStyle name="40% - akcent 5" xfId="132" xr:uid="{DAC0B59F-2E1F-4E60-97B6-0E0CECAFECBF}"/>
    <cellStyle name="40% — akcent 5 2" xfId="111" xr:uid="{376218EC-E667-4151-89EA-D5116DE15D33}"/>
    <cellStyle name="40% - akcent 6" xfId="133" xr:uid="{7F051C18-2D38-44DB-A4F4-F6203995BCA0}"/>
    <cellStyle name="40% — akcent 6 2" xfId="112" xr:uid="{7396769D-87E8-4469-B9C1-1150BE5E347A}"/>
    <cellStyle name="60% - Accent1" xfId="13" xr:uid="{00000000-0005-0000-0000-000019000000}"/>
    <cellStyle name="60% - Accent1 2" xfId="155" xr:uid="{69518781-264B-4FBD-B780-B44EFE7E1901}"/>
    <cellStyle name="60% - Accent2" xfId="14" xr:uid="{00000000-0005-0000-0000-00001A000000}"/>
    <cellStyle name="60% - Accent2 2" xfId="156" xr:uid="{12658242-E478-46FD-A026-B8C2A4B153E9}"/>
    <cellStyle name="60% - Accent3" xfId="15" xr:uid="{00000000-0005-0000-0000-00001B000000}"/>
    <cellStyle name="60% - Accent3 2" xfId="157" xr:uid="{BD731F3F-08F8-408D-90AA-336DFBD4D476}"/>
    <cellStyle name="60% - Accent4" xfId="16" xr:uid="{00000000-0005-0000-0000-00001C000000}"/>
    <cellStyle name="60% - Accent4 2" xfId="158" xr:uid="{3ADB0376-5B51-40FD-9DF5-D43E034C3AB6}"/>
    <cellStyle name="60% - Accent5" xfId="17" xr:uid="{00000000-0005-0000-0000-00001D000000}"/>
    <cellStyle name="60% - Accent5 2" xfId="159" xr:uid="{DDF6B6E0-1061-4335-943A-F09DA73E9F07}"/>
    <cellStyle name="60% - Accent6" xfId="18" xr:uid="{00000000-0005-0000-0000-00001E000000}"/>
    <cellStyle name="60% - Accent6 2" xfId="160" xr:uid="{828B3FBD-1397-4D28-8BD5-D9349D27FF43}"/>
    <cellStyle name="60% - akcent 1" xfId="134" xr:uid="{CBF167D5-427C-4951-AFDA-869702F083C7}"/>
    <cellStyle name="60% — akcent 1 2" xfId="113" xr:uid="{6AC16E4B-B160-495D-8F36-12070829820C}"/>
    <cellStyle name="60% - akcent 2" xfId="135" xr:uid="{172E015E-8C19-4CC7-B57B-3DBF8E31F395}"/>
    <cellStyle name="60% — akcent 2 2" xfId="114" xr:uid="{2B024694-946D-4CB4-9627-81C81E058333}"/>
    <cellStyle name="60% - akcent 3" xfId="136" xr:uid="{49184C9E-DA02-4CCD-9291-4A08D88E61E6}"/>
    <cellStyle name="60% — akcent 3 2" xfId="115" xr:uid="{C9C260A8-61AF-49CD-9FBF-6B698954C5F2}"/>
    <cellStyle name="60% - akcent 4" xfId="137" xr:uid="{546871F1-E0BD-48AF-AA3D-E83D97743D43}"/>
    <cellStyle name="60% — akcent 4 2" xfId="116" xr:uid="{605EEB32-6C86-4673-BDF0-A7AD26F8F7F2}"/>
    <cellStyle name="60% - akcent 5" xfId="138" xr:uid="{8989D9E9-668C-4D14-8058-1F8FC52B8D05}"/>
    <cellStyle name="60% — akcent 5 2" xfId="117" xr:uid="{EA486CEC-7647-470B-BF54-234FD2C68522}"/>
    <cellStyle name="60% - akcent 6" xfId="139" xr:uid="{8A685E76-5D61-48EE-9B78-401604F7E9D7}"/>
    <cellStyle name="60% — akcent 6 2" xfId="118" xr:uid="{7D488379-DFD5-40DC-9F61-1E2069B3A4A2}"/>
    <cellStyle name="Accent1" xfId="19" xr:uid="{00000000-0005-0000-0000-000025000000}"/>
    <cellStyle name="Accent1 2" xfId="161" xr:uid="{F2683147-97BA-4AFD-8178-34B30AEA46FB}"/>
    <cellStyle name="Accent2" xfId="20" xr:uid="{00000000-0005-0000-0000-000026000000}"/>
    <cellStyle name="Accent2 2" xfId="162" xr:uid="{31A2AA42-9658-4EA0-9171-329B00020281}"/>
    <cellStyle name="Accent3" xfId="21" xr:uid="{00000000-0005-0000-0000-000027000000}"/>
    <cellStyle name="Accent3 2" xfId="163" xr:uid="{6774A33A-4BDD-4909-A2C2-4D86A5DD49BC}"/>
    <cellStyle name="Accent4" xfId="22" xr:uid="{00000000-0005-0000-0000-000028000000}"/>
    <cellStyle name="Accent4 2" xfId="164" xr:uid="{89F611F5-58A8-462F-8359-F6E9609738BC}"/>
    <cellStyle name="Accent5" xfId="23" xr:uid="{00000000-0005-0000-0000-000029000000}"/>
    <cellStyle name="Accent5 2" xfId="165" xr:uid="{B32B7B50-C77D-4D66-A57C-419173C75BFA}"/>
    <cellStyle name="Accent6" xfId="24" xr:uid="{00000000-0005-0000-0000-00002A000000}"/>
    <cellStyle name="Accent6 2" xfId="166" xr:uid="{8EB9E931-CCAC-482D-A3D8-81B736FB3823}"/>
    <cellStyle name="Bad" xfId="37" xr:uid="{00000000-0005-0000-0000-000031000000}"/>
    <cellStyle name="Bad 2" xfId="167" xr:uid="{CCC237CD-BEC3-465B-8542-16410D4DEC3F}"/>
    <cellStyle name="Calculation" xfId="32" xr:uid="{00000000-0005-0000-0000-000032000000}"/>
    <cellStyle name="Calculation 2" xfId="168" xr:uid="{B3288A52-4B61-44A4-BE70-AFA322A3E271}"/>
    <cellStyle name="Calculation 3" xfId="184" xr:uid="{B99CC566-08F1-4532-BD87-4BA3A699DAF1}"/>
    <cellStyle name="Check Cell" xfId="25" xr:uid="{00000000-0005-0000-0000-000033000000}"/>
    <cellStyle name="Check Cell 2" xfId="169" xr:uid="{5B9BF8DA-8165-477B-9C29-BBE0CB58A06D}"/>
    <cellStyle name="Dane wejściowe" xfId="52" builtinId="20" customBuiltin="1"/>
    <cellStyle name="Dane wejściowe 2" xfId="43" xr:uid="{00000000-0005-0000-0000-000035000000}"/>
    <cellStyle name="Dane wejściowe 2 2" xfId="49" xr:uid="{00000000-0005-0000-0000-000036000000}"/>
    <cellStyle name="Dane wejściowe 2 2 2" xfId="62" xr:uid="{00000000-0005-0000-0000-000037000000}"/>
    <cellStyle name="Dane wejściowe 2 2 2 2" xfId="187" xr:uid="{5638FFBC-F8EA-4BF5-943A-4DE02B3EBAE4}"/>
    <cellStyle name="Dane wejściowe 2 3" xfId="72" xr:uid="{00000000-0005-0000-0000-000038000000}"/>
    <cellStyle name="Dane wejściowe 2 3 2" xfId="196" xr:uid="{3BB1B486-DB64-443A-8F69-1C5C6CDF1CCC}"/>
    <cellStyle name="Dane wejściowe 3" xfId="77" xr:uid="{00000000-0005-0000-0000-000039000000}"/>
    <cellStyle name="Dane wejściowe 3 2" xfId="201" xr:uid="{F2CB5C54-E72A-415D-915F-8175532F8FD5}"/>
    <cellStyle name="Dane wyjściowe" xfId="54" builtinId="21" customBuiltin="1"/>
    <cellStyle name="Dane wyjściowe 2" xfId="42" xr:uid="{00000000-0005-0000-0000-00003B000000}"/>
    <cellStyle name="Dane wyjściowe 2 2" xfId="48" xr:uid="{00000000-0005-0000-0000-00003C000000}"/>
    <cellStyle name="Dane wyjściowe 2 2 2" xfId="63" xr:uid="{00000000-0005-0000-0000-00003D000000}"/>
    <cellStyle name="Dane wyjściowe 2 2 2 2" xfId="188" xr:uid="{B48EDF1E-005C-40F7-B01F-C0D48A6FF3EF}"/>
    <cellStyle name="Dane wyjściowe 2 3" xfId="73" xr:uid="{00000000-0005-0000-0000-00003E000000}"/>
    <cellStyle name="Dane wyjściowe 2 3 2" xfId="197" xr:uid="{D5E86E20-E789-4180-A2F1-6CF7651B8DAA}"/>
    <cellStyle name="Dane wyjściowe 3" xfId="68" xr:uid="{00000000-0005-0000-0000-00003F000000}"/>
    <cellStyle name="Dane wyjściowe 3 2" xfId="193" xr:uid="{1A40D6C6-A137-4452-A5C7-DECFFC0C758F}"/>
    <cellStyle name="Dobre" xfId="140" xr:uid="{CE1F3098-E60C-4F59-B433-44A5A50B2D90}"/>
    <cellStyle name="Dobry" xfId="51" builtinId="26" customBuiltin="1"/>
    <cellStyle name="Dobry 2" xfId="119" xr:uid="{8E983E21-DD76-4023-A2DC-4B1E94F734B2}"/>
    <cellStyle name="Dziesiętny" xfId="85" builtinId="3"/>
    <cellStyle name="Dziesiętny 2" xfId="93" xr:uid="{00000000-0005-0000-0000-000042000000}"/>
    <cellStyle name="Explanatory Text" xfId="34" xr:uid="{00000000-0005-0000-0000-000043000000}"/>
    <cellStyle name="Explanatory Text 2" xfId="170" xr:uid="{1DA65423-2527-4DA0-9602-60B7B5207793}"/>
    <cellStyle name="Good" xfId="171" xr:uid="{0C6196DC-970B-434C-805F-92E0EDBF7263}"/>
    <cellStyle name="Heading 1" xfId="26" xr:uid="{00000000-0005-0000-0000-000045000000}"/>
    <cellStyle name="Heading 1 2" xfId="172" xr:uid="{9DA9743C-6F32-4A15-A4D9-0A219A49C24F}"/>
    <cellStyle name="Heading 2" xfId="27" xr:uid="{00000000-0005-0000-0000-000046000000}"/>
    <cellStyle name="Heading 2 2" xfId="173" xr:uid="{1565CA8C-C21D-450B-B8E0-9309A6E71CC0}"/>
    <cellStyle name="Heading 3" xfId="28" xr:uid="{00000000-0005-0000-0000-000047000000}"/>
    <cellStyle name="Heading 3 2" xfId="174" xr:uid="{7BD90CA6-2040-45AF-BC88-AA8DA10964D1}"/>
    <cellStyle name="Heading 4" xfId="29" xr:uid="{00000000-0005-0000-0000-000048000000}"/>
    <cellStyle name="Heading 4 2" xfId="175" xr:uid="{36AF4E94-35FF-45CC-ADD2-FB43A597824D}"/>
    <cellStyle name="Input" xfId="176" xr:uid="{3BA64A32-27CE-48AB-ADBA-9C3CAD420A18}"/>
    <cellStyle name="Komórka połączona" xfId="53" builtinId="24" customBuiltin="1"/>
    <cellStyle name="Linked Cell" xfId="177" xr:uid="{DF826572-D355-4A77-8C47-EF71C23981AB}"/>
    <cellStyle name="Neutral" xfId="30" xr:uid="{00000000-0005-0000-0000-000051000000}"/>
    <cellStyle name="Neutral 2" xfId="178" xr:uid="{BE3385ED-D060-45A9-821D-895B3B330602}"/>
    <cellStyle name="Neutralne" xfId="141" xr:uid="{B73DBBDD-867E-48AE-8A92-6DDBE4256558}"/>
    <cellStyle name="Neutralny 2" xfId="120" xr:uid="{642620EC-FB46-43EE-8B38-5C3511D0C99C}"/>
    <cellStyle name="Normal" xfId="98" xr:uid="{BD289522-FFB8-498A-B80B-52E5A7C80C9E}"/>
    <cellStyle name="Normalny" xfId="0" builtinId="0"/>
    <cellStyle name="Normalny 10" xfId="92" xr:uid="{00000000-0005-0000-0000-000055000000}"/>
    <cellStyle name="Normalny 2" xfId="38" xr:uid="{00000000-0005-0000-0000-000056000000}"/>
    <cellStyle name="Normalny 2 2" xfId="82" xr:uid="{00000000-0005-0000-0000-000057000000}"/>
    <cellStyle name="Normalny 2 2 2" xfId="90" xr:uid="{00000000-0005-0000-0000-000058000000}"/>
    <cellStyle name="Normalny 2 3" xfId="94" xr:uid="{00000000-0005-0000-0000-000059000000}"/>
    <cellStyle name="Normalny 2 3 2" xfId="183" xr:uid="{23631FB8-4D63-4902-8184-17DC5702D6A1}"/>
    <cellStyle name="Normalny 2 3 3" xfId="96" xr:uid="{16238785-A11F-4B18-AE0E-F389B1ECCFB1}"/>
    <cellStyle name="Normalny 2 4" xfId="88" xr:uid="{00000000-0005-0000-0000-00005A000000}"/>
    <cellStyle name="Normalny 2 4 2" xfId="97" xr:uid="{0CE0B8A5-96D7-4703-AA41-770A8BE002AF}"/>
    <cellStyle name="Normalny 2_1.2" xfId="95" xr:uid="{00000000-0005-0000-0000-00005B000000}"/>
    <cellStyle name="Normalny 3" xfId="44" xr:uid="{00000000-0005-0000-0000-00005C000000}"/>
    <cellStyle name="Normalny 3 2" xfId="81" xr:uid="{00000000-0005-0000-0000-00005D000000}"/>
    <cellStyle name="Normalny 3 2 2" xfId="99" xr:uid="{520E0DB2-A4B0-4DA8-8A1B-30C2F3235B82}"/>
    <cellStyle name="Normalny 3 3" xfId="91" xr:uid="{00000000-0005-0000-0000-00005E000000}"/>
    <cellStyle name="Normalny 4" xfId="50" xr:uid="{00000000-0005-0000-0000-00005F000000}"/>
    <cellStyle name="Normalny 4 2" xfId="71" xr:uid="{00000000-0005-0000-0000-000060000000}"/>
    <cellStyle name="Normalny 4 2 2" xfId="100" xr:uid="{7BF713D8-39F8-4CA4-837F-7874664B0E6E}"/>
    <cellStyle name="Normalny 4 3" xfId="87" xr:uid="{00000000-0005-0000-0000-000061000000}"/>
    <cellStyle name="Normalny 5" xfId="57" xr:uid="{00000000-0005-0000-0000-000062000000}"/>
    <cellStyle name="Normalny 5 2" xfId="78" xr:uid="{00000000-0005-0000-0000-000063000000}"/>
    <cellStyle name="Normalny 50" xfId="89" xr:uid="{00000000-0005-0000-0000-000064000000}"/>
    <cellStyle name="Normalny 6" xfId="60" xr:uid="{00000000-0005-0000-0000-000065000000}"/>
    <cellStyle name="Normalny 6 2" xfId="186" xr:uid="{DD86ED45-8EBA-44CE-9A23-1D43F8DE052B}"/>
    <cellStyle name="Normalny 7" xfId="80" xr:uid="{00000000-0005-0000-0000-000066000000}"/>
    <cellStyle name="Normalny 7 2" xfId="202" xr:uid="{C91C643F-356D-4D15-971D-02E75EA24B70}"/>
    <cellStyle name="Normalny 8" xfId="83" xr:uid="{00000000-0005-0000-0000-000067000000}"/>
    <cellStyle name="Normalny 8 2" xfId="203" xr:uid="{D99DE3A2-2874-4797-9429-435E042AD225}"/>
    <cellStyle name="Normalny 9" xfId="86" xr:uid="{00000000-0005-0000-0000-000068000000}"/>
    <cellStyle name="Normalny_Arkusz1" xfId="31" xr:uid="{00000000-0005-0000-0000-000069000000}"/>
    <cellStyle name="Normalny_Arkusz1_1 2" xfId="205" xr:uid="{411963BD-35DE-4236-8332-4660B7EA947B}"/>
    <cellStyle name="Note" xfId="36" xr:uid="{00000000-0005-0000-0000-00006D000000}"/>
    <cellStyle name="Note 2" xfId="58" xr:uid="{00000000-0005-0000-0000-00006E000000}"/>
    <cellStyle name="Note 2 2" xfId="79" xr:uid="{00000000-0005-0000-0000-00006F000000}"/>
    <cellStyle name="Note 3" xfId="59" xr:uid="{00000000-0005-0000-0000-000070000000}"/>
    <cellStyle name="Note 4" xfId="185" xr:uid="{2CB71337-04CB-4F7C-AD47-C347898ECAA1}"/>
    <cellStyle name="Obliczenia 2" xfId="41" xr:uid="{00000000-0005-0000-0000-000072000000}"/>
    <cellStyle name="Obliczenia 2 2" xfId="47" xr:uid="{00000000-0005-0000-0000-000073000000}"/>
    <cellStyle name="Obliczenia 2 2 2" xfId="64" xr:uid="{00000000-0005-0000-0000-000074000000}"/>
    <cellStyle name="Obliczenia 2 2 2 2" xfId="189" xr:uid="{EF4E8280-9D36-4BC5-A3D7-BF7C903C9848}"/>
    <cellStyle name="Obliczenia 2 3" xfId="74" xr:uid="{00000000-0005-0000-0000-000075000000}"/>
    <cellStyle name="Obliczenia 2 3 2" xfId="198" xr:uid="{47B72BAF-6B4E-48BC-832F-800BC5E89258}"/>
    <cellStyle name="Obliczenia 3" xfId="76" xr:uid="{00000000-0005-0000-0000-000076000000}"/>
    <cellStyle name="Obliczenia 3 2" xfId="200" xr:uid="{654DF2C8-F707-48E8-9838-2ABAAF620A0A}"/>
    <cellStyle name="Output" xfId="179" xr:uid="{5903E3F1-ABA3-412A-8D23-4E96F39170FA}"/>
    <cellStyle name="Procentowy" xfId="33" builtinId="5"/>
    <cellStyle name="Procentowy 2" xfId="84" xr:uid="{00000000-0005-0000-0000-000079000000}"/>
    <cellStyle name="Procentowy 2 2" xfId="204" xr:uid="{14E63D9E-9301-446C-B961-E4D14D0DA9A5}"/>
    <cellStyle name="Suma" xfId="55" builtinId="25" customBuiltin="1"/>
    <cellStyle name="Suma 2" xfId="40" xr:uid="{00000000-0005-0000-0000-00007B000000}"/>
    <cellStyle name="Suma 2 2" xfId="46" xr:uid="{00000000-0005-0000-0000-00007C000000}"/>
    <cellStyle name="Suma 2 2 2" xfId="65" xr:uid="{00000000-0005-0000-0000-00007D000000}"/>
    <cellStyle name="Suma 2 2 2 2" xfId="190" xr:uid="{F7C60157-ED17-4C6F-9A17-F4BAA2B6FB67}"/>
    <cellStyle name="Suma 2 3" xfId="67" xr:uid="{00000000-0005-0000-0000-00007E000000}"/>
    <cellStyle name="Suma 2 3 2" xfId="192" xr:uid="{4AF7BFDA-D050-4D33-9A20-98BD19E1D250}"/>
    <cellStyle name="Suma 3" xfId="75" xr:uid="{00000000-0005-0000-0000-00007F000000}"/>
    <cellStyle name="Suma 3 2" xfId="199" xr:uid="{B0CC9947-B494-48D8-B4C0-EC0C5EC99153}"/>
    <cellStyle name="Tekst ostrzeżenia" xfId="56" builtinId="11" customBuiltin="1"/>
    <cellStyle name="Title" xfId="35" xr:uid="{00000000-0005-0000-0000-000082000000}"/>
    <cellStyle name="Title 2" xfId="180" xr:uid="{1172DF53-939F-4008-B4EC-3546991DCD59}"/>
    <cellStyle name="Total" xfId="181" xr:uid="{F02D9F59-3AF2-4AA2-884B-D9194929EEC5}"/>
    <cellStyle name="Uwaga 2" xfId="39" xr:uid="{00000000-0005-0000-0000-000086000000}"/>
    <cellStyle name="Uwaga 2 2" xfId="45" xr:uid="{00000000-0005-0000-0000-000087000000}"/>
    <cellStyle name="Uwaga 2 2 2" xfId="66" xr:uid="{00000000-0005-0000-0000-000088000000}"/>
    <cellStyle name="Uwaga 2 2 2 2" xfId="191" xr:uid="{A126D1C1-834F-4535-BA7D-77090ABEB193}"/>
    <cellStyle name="Uwaga 2 3" xfId="70" xr:uid="{00000000-0005-0000-0000-000089000000}"/>
    <cellStyle name="Uwaga 2 3 2" xfId="195" xr:uid="{D7F0E02B-439E-4138-91B6-E57BF257424F}"/>
    <cellStyle name="Uwaga 3" xfId="69" xr:uid="{00000000-0005-0000-0000-00008A000000}"/>
    <cellStyle name="Uwaga 3 2" xfId="194" xr:uid="{3023F606-F1FB-493F-B709-DB3263B0CC88}"/>
    <cellStyle name="Warning Text" xfId="182" xr:uid="{A3F377EC-523F-4171-B748-27E5CD657342}"/>
    <cellStyle name="Złe" xfId="142" xr:uid="{36DC5A89-F929-445A-9E6F-E155EC361E35}"/>
    <cellStyle name="Zły 2" xfId="121" xr:uid="{29246B3D-C7DA-42F4-87DD-9A3F7659776F}"/>
  </cellStyles>
  <dxfs count="0"/>
  <tableStyles count="1" defaultTableStyle="TableStyleMedium9" defaultPivotStyle="PivotStyleLight16">
    <tableStyle name="Invisible" pivot="0" table="0" count="0" xr9:uid="{76B21C45-79AD-45F5-B77E-D654AF87B1F1}"/>
  </tableStyles>
  <colors>
    <mruColors>
      <color rgb="FF00FF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1.bin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2.bin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3.bin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4.bin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5.bin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6.bin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7.bin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8.bin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9.bin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0.bin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1.bin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2.bin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3.bin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4.bin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5.bin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6.bin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7.bin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8.bin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9.bin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0.bin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1.bin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2.bin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3.bin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4.bin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5.bin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6.bin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7.bin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8.bin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9.bin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0.bin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1.bin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2.bin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3.bin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4.bin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5.bin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6.bin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7.bin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8.bin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9.bin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0.bin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1.bin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2.bin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3.bin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4.bin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5.bin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6.bin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7.bin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8.bin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9.bin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0.bin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1.bin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2.bin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3.bin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4.bin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5.bin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6.bin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7.bin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8.bin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9.bin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0.bin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1.bin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2.bin"/><Relationship Id="rId1" Type="http://schemas.openxmlformats.org/officeDocument/2006/relationships/printerSettings" Target="../printerSettings/printerSettings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W95"/>
  <sheetViews>
    <sheetView tabSelected="1" topLeftCell="B1" zoomScale="84" zoomScaleNormal="84" workbookViewId="0">
      <selection activeCell="H26" sqref="H26"/>
    </sheetView>
  </sheetViews>
  <sheetFormatPr defaultRowHeight="10"/>
  <cols>
    <col min="1" max="1" width="9.1796875" style="1"/>
    <col min="2" max="2" width="4.453125" style="1" bestFit="1" customWidth="1"/>
    <col min="3" max="3" width="77.7265625" style="1" customWidth="1"/>
    <col min="4" max="4" width="17.453125" style="448" bestFit="1" customWidth="1"/>
    <col min="5" max="5" width="17.179687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9.1796875" style="304" bestFit="1" customWidth="1"/>
    <col min="11" max="11" width="13.6328125" style="304" bestFit="1" customWidth="1"/>
    <col min="12" max="12" width="15.81640625" style="304" customWidth="1"/>
    <col min="13" max="19" width="8.7265625" style="304"/>
    <col min="20" max="20" width="16" style="304" bestFit="1" customWidth="1"/>
    <col min="21" max="21" width="8.7265625" style="304"/>
    <col min="22" max="22" width="16.1796875" style="304" bestFit="1" customWidth="1"/>
    <col min="23" max="23" width="14.453125" style="304" bestFit="1" customWidth="1"/>
    <col min="24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80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0"/>
      <c r="D8" s="310"/>
      <c r="E8" s="310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</row>
    <row r="11" spans="2:12" ht="10.5">
      <c r="B11" s="315" t="s">
        <v>2</v>
      </c>
      <c r="C11" s="316" t="s">
        <v>104</v>
      </c>
      <c r="D11" s="449">
        <v>100263267.91</v>
      </c>
      <c r="E11" s="396">
        <f>SUM(E12:E14,E16)</f>
        <v>93238268.909999996</v>
      </c>
    </row>
    <row r="12" spans="2:12">
      <c r="B12" s="317" t="s">
        <v>3</v>
      </c>
      <c r="C12" s="450" t="s">
        <v>4</v>
      </c>
      <c r="D12" s="451">
        <v>100257475.78</v>
      </c>
      <c r="E12" s="452">
        <v>93229941.989999995</v>
      </c>
      <c r="G12" s="123"/>
    </row>
    <row r="13" spans="2:12">
      <c r="B13" s="317" t="s">
        <v>5</v>
      </c>
      <c r="C13" s="450" t="s">
        <v>6</v>
      </c>
      <c r="D13" s="451">
        <v>4223.58</v>
      </c>
      <c r="E13" s="452">
        <v>2872.02</v>
      </c>
      <c r="G13" s="123"/>
    </row>
    <row r="14" spans="2:12">
      <c r="B14" s="317" t="s">
        <v>7</v>
      </c>
      <c r="C14" s="450" t="s">
        <v>9</v>
      </c>
      <c r="D14" s="451">
        <v>1568.55</v>
      </c>
      <c r="E14" s="452">
        <v>5454.9</v>
      </c>
      <c r="G14" s="350"/>
      <c r="H14" s="453"/>
    </row>
    <row r="15" spans="2:12">
      <c r="B15" s="317" t="s">
        <v>101</v>
      </c>
      <c r="C15" s="450" t="s">
        <v>10</v>
      </c>
      <c r="D15" s="451">
        <v>1568.55</v>
      </c>
      <c r="E15" s="452">
        <f>E14</f>
        <v>5454.9</v>
      </c>
      <c r="G15" s="350"/>
    </row>
    <row r="16" spans="2:12">
      <c r="B16" s="319" t="s">
        <v>102</v>
      </c>
      <c r="C16" s="454" t="s">
        <v>11</v>
      </c>
      <c r="D16" s="455">
        <v>0</v>
      </c>
      <c r="E16" s="456">
        <v>0</v>
      </c>
    </row>
    <row r="17" spans="2:12" ht="10.5">
      <c r="B17" s="321" t="s">
        <v>12</v>
      </c>
      <c r="C17" s="457" t="s">
        <v>64</v>
      </c>
      <c r="D17" s="458">
        <v>285727.87</v>
      </c>
      <c r="E17" s="459">
        <f>E18</f>
        <v>178481.64</v>
      </c>
    </row>
    <row r="18" spans="2:12">
      <c r="B18" s="317" t="s">
        <v>3</v>
      </c>
      <c r="C18" s="450" t="s">
        <v>10</v>
      </c>
      <c r="D18" s="455">
        <v>285727.87</v>
      </c>
      <c r="E18" s="456">
        <v>178481.64</v>
      </c>
    </row>
    <row r="19" spans="2:12">
      <c r="B19" s="317" t="s">
        <v>5</v>
      </c>
      <c r="C19" s="450" t="s">
        <v>103</v>
      </c>
      <c r="D19" s="451">
        <v>0</v>
      </c>
      <c r="E19" s="452">
        <v>0</v>
      </c>
    </row>
    <row r="20" spans="2:12" ht="10.5" thickBot="1">
      <c r="B20" s="323" t="s">
        <v>7</v>
      </c>
      <c r="C20" s="324" t="s">
        <v>13</v>
      </c>
      <c r="D20" s="460">
        <v>0</v>
      </c>
      <c r="E20" s="461">
        <v>0</v>
      </c>
      <c r="G20" s="350"/>
    </row>
    <row r="21" spans="2:12" ht="11" thickBot="1">
      <c r="B21" s="462" t="s">
        <v>105</v>
      </c>
      <c r="C21" s="463"/>
      <c r="D21" s="464">
        <v>99977540.039999992</v>
      </c>
      <c r="E21" s="465">
        <f>E11-E17</f>
        <v>93059787.269999996</v>
      </c>
      <c r="F21" s="327"/>
      <c r="G21" s="327"/>
      <c r="H21" s="328"/>
      <c r="J21" s="329"/>
      <c r="K21" s="328"/>
    </row>
    <row r="22" spans="2:12">
      <c r="B22" s="2"/>
      <c r="C22" s="5"/>
      <c r="D22" s="263"/>
      <c r="E22" s="263"/>
      <c r="G22" s="327"/>
      <c r="H22" s="327"/>
    </row>
    <row r="23" spans="2:12" ht="10.5">
      <c r="B23" s="310" t="s">
        <v>99</v>
      </c>
      <c r="C23" s="310"/>
      <c r="D23" s="310"/>
      <c r="E23" s="310"/>
      <c r="G23" s="123"/>
    </row>
    <row r="24" spans="2:12" ht="11" thickBot="1">
      <c r="B24" s="312" t="s">
        <v>100</v>
      </c>
      <c r="C24" s="312"/>
      <c r="D24" s="312"/>
      <c r="E24" s="312"/>
    </row>
    <row r="25" spans="2:12" ht="11" thickBot="1">
      <c r="B25" s="313"/>
      <c r="C25" s="332" t="s">
        <v>1</v>
      </c>
      <c r="D25" s="393" t="s">
        <v>195</v>
      </c>
      <c r="E25" s="394" t="s">
        <v>200</v>
      </c>
    </row>
    <row r="26" spans="2:12" ht="10.5">
      <c r="B26" s="333" t="s">
        <v>14</v>
      </c>
      <c r="C26" s="334" t="s">
        <v>15</v>
      </c>
      <c r="D26" s="407">
        <v>107345544.90999998</v>
      </c>
      <c r="E26" s="408">
        <f>D21</f>
        <v>99977540.039999992</v>
      </c>
      <c r="G26" s="349"/>
    </row>
    <row r="27" spans="2:12" ht="10.5">
      <c r="B27" s="466" t="s">
        <v>16</v>
      </c>
      <c r="C27" s="467" t="s">
        <v>106</v>
      </c>
      <c r="D27" s="409">
        <v>-10611167.880000008</v>
      </c>
      <c r="E27" s="410">
        <v>-9801151.2399999984</v>
      </c>
      <c r="F27" s="123"/>
      <c r="G27" s="468"/>
      <c r="H27" s="337"/>
      <c r="I27" s="337"/>
      <c r="J27" s="337"/>
      <c r="K27" s="350"/>
      <c r="L27" s="350"/>
    </row>
    <row r="28" spans="2:12" ht="10.5">
      <c r="B28" s="466" t="s">
        <v>17</v>
      </c>
      <c r="C28" s="467" t="s">
        <v>18</v>
      </c>
      <c r="D28" s="409">
        <v>4093249.27</v>
      </c>
      <c r="E28" s="411">
        <v>5554764.8499999996</v>
      </c>
      <c r="F28" s="123"/>
      <c r="G28" s="468"/>
      <c r="H28" s="337"/>
      <c r="I28" s="337"/>
      <c r="J28" s="337"/>
    </row>
    <row r="29" spans="2:12">
      <c r="B29" s="469" t="s">
        <v>3</v>
      </c>
      <c r="C29" s="357" t="s">
        <v>19</v>
      </c>
      <c r="D29" s="412">
        <v>3046268.1100000003</v>
      </c>
      <c r="E29" s="413">
        <v>2496789.8199999998</v>
      </c>
      <c r="F29" s="123"/>
      <c r="G29" s="470"/>
      <c r="H29" s="337"/>
      <c r="I29" s="337"/>
      <c r="J29" s="337"/>
    </row>
    <row r="30" spans="2:12">
      <c r="B30" s="469" t="s">
        <v>5</v>
      </c>
      <c r="C30" s="357" t="s">
        <v>20</v>
      </c>
      <c r="D30" s="412">
        <v>28298.240000000002</v>
      </c>
      <c r="E30" s="413">
        <v>242004.39</v>
      </c>
      <c r="F30" s="123"/>
      <c r="G30" s="470"/>
      <c r="H30" s="337"/>
      <c r="I30" s="337"/>
      <c r="J30" s="337"/>
    </row>
    <row r="31" spans="2:12">
      <c r="B31" s="469" t="s">
        <v>7</v>
      </c>
      <c r="C31" s="357" t="s">
        <v>21</v>
      </c>
      <c r="D31" s="412">
        <v>1018682.92</v>
      </c>
      <c r="E31" s="413">
        <v>2815970.6399999997</v>
      </c>
      <c r="F31" s="123"/>
      <c r="G31" s="470"/>
      <c r="H31" s="337"/>
      <c r="I31" s="337"/>
      <c r="J31" s="337"/>
    </row>
    <row r="32" spans="2:12" ht="10.5">
      <c r="B32" s="471" t="s">
        <v>22</v>
      </c>
      <c r="C32" s="472" t="s">
        <v>23</v>
      </c>
      <c r="D32" s="409">
        <v>14704417.150000008</v>
      </c>
      <c r="E32" s="411">
        <v>15355916.09</v>
      </c>
      <c r="F32" s="123"/>
      <c r="G32" s="468"/>
      <c r="H32" s="337"/>
      <c r="I32" s="337"/>
      <c r="J32" s="337"/>
    </row>
    <row r="33" spans="2:23">
      <c r="B33" s="469" t="s">
        <v>3</v>
      </c>
      <c r="C33" s="357" t="s">
        <v>24</v>
      </c>
      <c r="D33" s="412">
        <v>6976421.8300000001</v>
      </c>
      <c r="E33" s="413">
        <v>8001055.6199999992</v>
      </c>
      <c r="F33" s="123"/>
      <c r="G33" s="470"/>
      <c r="H33" s="337"/>
      <c r="I33" s="337"/>
      <c r="J33" s="337"/>
    </row>
    <row r="34" spans="2:23">
      <c r="B34" s="469" t="s">
        <v>5</v>
      </c>
      <c r="C34" s="357" t="s">
        <v>25</v>
      </c>
      <c r="D34" s="412">
        <v>6574342.04</v>
      </c>
      <c r="E34" s="413">
        <v>5065310.3600000003</v>
      </c>
      <c r="F34" s="123"/>
      <c r="G34" s="470"/>
      <c r="H34" s="337"/>
      <c r="I34" s="337"/>
      <c r="J34" s="337"/>
    </row>
    <row r="35" spans="2:23">
      <c r="B35" s="469" t="s">
        <v>7</v>
      </c>
      <c r="C35" s="357" t="s">
        <v>26</v>
      </c>
      <c r="D35" s="412">
        <v>706898.53</v>
      </c>
      <c r="E35" s="413">
        <v>623104.69999999995</v>
      </c>
      <c r="F35" s="123"/>
      <c r="G35" s="470"/>
      <c r="H35" s="337"/>
      <c r="I35" s="337"/>
      <c r="J35" s="337"/>
    </row>
    <row r="36" spans="2:23">
      <c r="B36" s="469" t="s">
        <v>8</v>
      </c>
      <c r="C36" s="357" t="s">
        <v>27</v>
      </c>
      <c r="D36" s="412">
        <v>0</v>
      </c>
      <c r="E36" s="413">
        <v>0</v>
      </c>
      <c r="F36" s="123"/>
      <c r="G36" s="470"/>
      <c r="H36" s="337"/>
      <c r="I36" s="337"/>
      <c r="J36" s="337"/>
    </row>
    <row r="37" spans="2:23">
      <c r="B37" s="469" t="s">
        <v>28</v>
      </c>
      <c r="C37" s="357" t="s">
        <v>29</v>
      </c>
      <c r="D37" s="412">
        <v>0</v>
      </c>
      <c r="E37" s="413">
        <v>0</v>
      </c>
      <c r="F37" s="123"/>
      <c r="G37" s="470"/>
      <c r="H37" s="337"/>
      <c r="I37" s="337"/>
      <c r="J37" s="337"/>
      <c r="T37" s="358"/>
    </row>
    <row r="38" spans="2:23">
      <c r="B38" s="469" t="s">
        <v>30</v>
      </c>
      <c r="C38" s="357" t="s">
        <v>31</v>
      </c>
      <c r="D38" s="412">
        <v>0</v>
      </c>
      <c r="E38" s="413">
        <v>0</v>
      </c>
      <c r="F38" s="123"/>
      <c r="G38" s="470"/>
      <c r="H38" s="337"/>
      <c r="I38" s="337"/>
      <c r="J38" s="337"/>
      <c r="T38" s="358"/>
    </row>
    <row r="39" spans="2:23">
      <c r="B39" s="473" t="s">
        <v>32</v>
      </c>
      <c r="C39" s="360" t="s">
        <v>33</v>
      </c>
      <c r="D39" s="414">
        <v>446754.75000000774</v>
      </c>
      <c r="E39" s="415">
        <v>1666445.4100000001</v>
      </c>
      <c r="F39" s="123"/>
      <c r="G39" s="470"/>
      <c r="H39" s="337"/>
      <c r="I39" s="337"/>
      <c r="J39" s="337"/>
      <c r="T39" s="123"/>
      <c r="V39" s="350"/>
      <c r="W39" s="350"/>
    </row>
    <row r="40" spans="2:23" ht="11" thickBot="1">
      <c r="B40" s="344" t="s">
        <v>34</v>
      </c>
      <c r="C40" s="345" t="s">
        <v>35</v>
      </c>
      <c r="D40" s="416">
        <v>3243163.01</v>
      </c>
      <c r="E40" s="417">
        <v>2883398.47</v>
      </c>
      <c r="G40" s="335"/>
    </row>
    <row r="41" spans="2:23" ht="11" thickBot="1">
      <c r="B41" s="346" t="s">
        <v>36</v>
      </c>
      <c r="C41" s="347" t="s">
        <v>37</v>
      </c>
      <c r="D41" s="418">
        <v>99977540.040000007</v>
      </c>
      <c r="E41" s="406">
        <f>SUM(E26,E27,E40)</f>
        <v>93059787.269999996</v>
      </c>
      <c r="F41" s="327"/>
      <c r="G41" s="350"/>
    </row>
    <row r="42" spans="2:23" ht="10.5">
      <c r="B42" s="348"/>
      <c r="C42" s="348"/>
      <c r="D42" s="419"/>
      <c r="E42" s="419"/>
      <c r="F42" s="327"/>
      <c r="G42" s="474"/>
    </row>
    <row r="43" spans="2:23" ht="10.5">
      <c r="B43" s="310" t="s">
        <v>59</v>
      </c>
      <c r="C43" s="311"/>
      <c r="D43" s="311"/>
      <c r="E43" s="311"/>
      <c r="G43" s="123"/>
    </row>
    <row r="44" spans="2:23" ht="11" thickBot="1">
      <c r="B44" s="312" t="s">
        <v>116</v>
      </c>
      <c r="C44" s="351"/>
      <c r="D44" s="351"/>
      <c r="E44" s="351"/>
      <c r="G44" s="123"/>
    </row>
    <row r="45" spans="2:23" ht="11" thickBot="1">
      <c r="B45" s="313"/>
      <c r="C45" s="475" t="s">
        <v>38</v>
      </c>
      <c r="D45" s="393" t="s">
        <v>195</v>
      </c>
      <c r="E45" s="394" t="s">
        <v>200</v>
      </c>
      <c r="G45" s="123"/>
    </row>
    <row r="46" spans="2:23" ht="10.5">
      <c r="B46" s="476" t="s">
        <v>17</v>
      </c>
      <c r="C46" s="316" t="s">
        <v>107</v>
      </c>
      <c r="D46" s="420"/>
      <c r="E46" s="421"/>
      <c r="G46" s="358"/>
    </row>
    <row r="47" spans="2:23">
      <c r="B47" s="477" t="s">
        <v>3</v>
      </c>
      <c r="C47" s="339" t="s">
        <v>39</v>
      </c>
      <c r="D47" s="422">
        <v>4530361.0052036941</v>
      </c>
      <c r="E47" s="423">
        <v>4095493.1278018383</v>
      </c>
      <c r="G47" s="358"/>
    </row>
    <row r="48" spans="2:23">
      <c r="B48" s="478" t="s">
        <v>5</v>
      </c>
      <c r="C48" s="343" t="s">
        <v>40</v>
      </c>
      <c r="D48" s="422">
        <v>4095493.1278018383</v>
      </c>
      <c r="E48" s="424">
        <v>3703860.7567762202</v>
      </c>
      <c r="G48" s="479"/>
      <c r="I48" s="479"/>
      <c r="J48" s="479"/>
    </row>
    <row r="49" spans="2:9" ht="10.5">
      <c r="B49" s="480" t="s">
        <v>22</v>
      </c>
      <c r="C49" s="457" t="s">
        <v>108</v>
      </c>
      <c r="D49" s="425"/>
      <c r="E49" s="426"/>
    </row>
    <row r="50" spans="2:9">
      <c r="B50" s="477" t="s">
        <v>3</v>
      </c>
      <c r="C50" s="339" t="s">
        <v>39</v>
      </c>
      <c r="D50" s="422">
        <v>23.694700000000001</v>
      </c>
      <c r="E50" s="427">
        <v>24.4116</v>
      </c>
      <c r="G50" s="361"/>
    </row>
    <row r="51" spans="2:9">
      <c r="B51" s="477" t="s">
        <v>5</v>
      </c>
      <c r="C51" s="339" t="s">
        <v>109</v>
      </c>
      <c r="D51" s="422">
        <v>23.692800000000002</v>
      </c>
      <c r="E51" s="427">
        <v>24.4116</v>
      </c>
    </row>
    <row r="52" spans="2:9">
      <c r="B52" s="477" t="s">
        <v>7</v>
      </c>
      <c r="C52" s="339" t="s">
        <v>110</v>
      </c>
      <c r="D52" s="422">
        <v>24.461600000000001</v>
      </c>
      <c r="E52" s="427">
        <v>25.133400000000002</v>
      </c>
    </row>
    <row r="53" spans="2:9" ht="10.5" thickBot="1">
      <c r="B53" s="481" t="s">
        <v>8</v>
      </c>
      <c r="C53" s="482" t="s">
        <v>40</v>
      </c>
      <c r="D53" s="428">
        <v>24.4116</v>
      </c>
      <c r="E53" s="429">
        <v>25.1251</v>
      </c>
    </row>
    <row r="54" spans="2:9">
      <c r="B54" s="483"/>
      <c r="C54" s="484"/>
      <c r="D54" s="430"/>
      <c r="E54" s="430"/>
    </row>
    <row r="55" spans="2:9" ht="10.5">
      <c r="B55" s="310" t="s">
        <v>61</v>
      </c>
      <c r="C55" s="311"/>
      <c r="D55" s="311"/>
      <c r="E55" s="311"/>
    </row>
    <row r="56" spans="2:9" ht="11" thickBot="1">
      <c r="B56" s="312" t="s">
        <v>111</v>
      </c>
      <c r="C56" s="351"/>
      <c r="D56" s="351"/>
      <c r="E56" s="351"/>
    </row>
    <row r="57" spans="2:9" ht="21.5" customHeight="1" thickBot="1">
      <c r="B57" s="370" t="s">
        <v>41</v>
      </c>
      <c r="C57" s="371"/>
      <c r="D57" s="290" t="s">
        <v>117</v>
      </c>
      <c r="E57" s="203" t="s">
        <v>112</v>
      </c>
    </row>
    <row r="58" spans="2:9" ht="10.5">
      <c r="B58" s="372" t="s">
        <v>17</v>
      </c>
      <c r="C58" s="373" t="s">
        <v>42</v>
      </c>
      <c r="D58" s="431">
        <f>D59+D87</f>
        <v>93229941.989999995</v>
      </c>
      <c r="E58" s="432">
        <f>D58/E21</f>
        <v>1.0018284451855271</v>
      </c>
    </row>
    <row r="59" spans="2:9" ht="20">
      <c r="B59" s="374" t="s">
        <v>3</v>
      </c>
      <c r="C59" s="375" t="s">
        <v>43</v>
      </c>
      <c r="D59" s="485">
        <v>91550435.069999993</v>
      </c>
      <c r="E59" s="434">
        <v>0</v>
      </c>
    </row>
    <row r="60" spans="2:9">
      <c r="B60" s="376" t="s">
        <v>204</v>
      </c>
      <c r="C60" s="375" t="s">
        <v>119</v>
      </c>
      <c r="D60" s="485">
        <v>91550435.069999993</v>
      </c>
      <c r="E60" s="434">
        <v>0</v>
      </c>
    </row>
    <row r="61" spans="2:9">
      <c r="B61" s="376" t="s">
        <v>205</v>
      </c>
      <c r="C61" s="375" t="s">
        <v>206</v>
      </c>
      <c r="D61" s="485">
        <v>0</v>
      </c>
      <c r="E61" s="434">
        <v>0</v>
      </c>
      <c r="G61" s="123"/>
      <c r="H61" s="123"/>
      <c r="I61" s="123"/>
    </row>
    <row r="62" spans="2:9">
      <c r="B62" s="376" t="s">
        <v>207</v>
      </c>
      <c r="C62" s="375" t="s">
        <v>208</v>
      </c>
      <c r="D62" s="485">
        <v>0</v>
      </c>
      <c r="E62" s="434">
        <v>0</v>
      </c>
      <c r="G62" s="123"/>
      <c r="H62" s="123"/>
      <c r="I62" s="123"/>
    </row>
    <row r="63" spans="2:9" ht="20">
      <c r="B63" s="377" t="s">
        <v>5</v>
      </c>
      <c r="C63" s="378" t="s">
        <v>44</v>
      </c>
      <c r="D63" s="485">
        <v>0</v>
      </c>
      <c r="E63" s="434">
        <v>0</v>
      </c>
      <c r="G63" s="123"/>
      <c r="H63" s="123"/>
      <c r="I63" s="123"/>
    </row>
    <row r="64" spans="2:9">
      <c r="B64" s="377" t="s">
        <v>7</v>
      </c>
      <c r="C64" s="378" t="s">
        <v>45</v>
      </c>
      <c r="D64" s="485">
        <v>0</v>
      </c>
      <c r="E64" s="434">
        <v>0</v>
      </c>
      <c r="G64" s="123"/>
      <c r="H64" s="123"/>
      <c r="I64" s="123"/>
    </row>
    <row r="65" spans="2:9">
      <c r="B65" s="379" t="s">
        <v>101</v>
      </c>
      <c r="C65" s="378" t="s">
        <v>209</v>
      </c>
      <c r="D65" s="485">
        <v>0</v>
      </c>
      <c r="E65" s="434">
        <v>0</v>
      </c>
    </row>
    <row r="66" spans="2:9">
      <c r="B66" s="379" t="s">
        <v>102</v>
      </c>
      <c r="C66" s="378" t="s">
        <v>11</v>
      </c>
      <c r="D66" s="485">
        <v>0</v>
      </c>
      <c r="E66" s="434">
        <v>0</v>
      </c>
      <c r="I66" s="123"/>
    </row>
    <row r="67" spans="2:9">
      <c r="B67" s="377" t="s">
        <v>8</v>
      </c>
      <c r="C67" s="378" t="s">
        <v>46</v>
      </c>
      <c r="D67" s="485">
        <v>0</v>
      </c>
      <c r="E67" s="434">
        <v>0</v>
      </c>
      <c r="I67" s="123"/>
    </row>
    <row r="68" spans="2:9">
      <c r="B68" s="379" t="s">
        <v>210</v>
      </c>
      <c r="C68" s="378" t="s">
        <v>209</v>
      </c>
      <c r="D68" s="485">
        <v>0</v>
      </c>
      <c r="E68" s="434">
        <v>0</v>
      </c>
      <c r="I68" s="123"/>
    </row>
    <row r="69" spans="2:9">
      <c r="B69" s="379" t="s">
        <v>211</v>
      </c>
      <c r="C69" s="378" t="s">
        <v>11</v>
      </c>
      <c r="D69" s="485">
        <v>0</v>
      </c>
      <c r="E69" s="434">
        <v>0</v>
      </c>
      <c r="G69" s="123"/>
    </row>
    <row r="70" spans="2:9">
      <c r="B70" s="377" t="s">
        <v>28</v>
      </c>
      <c r="C70" s="378" t="s">
        <v>47</v>
      </c>
      <c r="D70" s="486">
        <v>0</v>
      </c>
      <c r="E70" s="436">
        <v>0</v>
      </c>
      <c r="G70" s="123"/>
    </row>
    <row r="71" spans="2:9">
      <c r="B71" s="374" t="s">
        <v>30</v>
      </c>
      <c r="C71" s="375" t="s">
        <v>48</v>
      </c>
      <c r="D71" s="485">
        <v>0</v>
      </c>
      <c r="E71" s="434">
        <f>D71/E21</f>
        <v>0</v>
      </c>
    </row>
    <row r="72" spans="2:9">
      <c r="B72" s="374" t="s">
        <v>212</v>
      </c>
      <c r="C72" s="375" t="s">
        <v>213</v>
      </c>
      <c r="D72" s="485">
        <v>0</v>
      </c>
      <c r="E72" s="434">
        <v>0</v>
      </c>
    </row>
    <row r="73" spans="2:9">
      <c r="B73" s="374" t="s">
        <v>214</v>
      </c>
      <c r="C73" s="375" t="s">
        <v>215</v>
      </c>
      <c r="D73" s="485">
        <v>0</v>
      </c>
      <c r="E73" s="434">
        <v>0</v>
      </c>
    </row>
    <row r="74" spans="2:9">
      <c r="B74" s="374" t="s">
        <v>32</v>
      </c>
      <c r="C74" s="375" t="s">
        <v>113</v>
      </c>
      <c r="D74" s="485">
        <v>0</v>
      </c>
      <c r="E74" s="434">
        <v>0</v>
      </c>
      <c r="G74" s="350"/>
      <c r="H74" s="350"/>
    </row>
    <row r="75" spans="2:9">
      <c r="B75" s="374" t="s">
        <v>216</v>
      </c>
      <c r="C75" s="375" t="s">
        <v>217</v>
      </c>
      <c r="D75" s="485">
        <v>0</v>
      </c>
      <c r="E75" s="434">
        <v>0</v>
      </c>
      <c r="G75" s="350"/>
    </row>
    <row r="76" spans="2:9">
      <c r="B76" s="374" t="s">
        <v>218</v>
      </c>
      <c r="C76" s="375" t="s">
        <v>219</v>
      </c>
      <c r="D76" s="485">
        <v>0</v>
      </c>
      <c r="E76" s="434">
        <v>0</v>
      </c>
    </row>
    <row r="77" spans="2:9">
      <c r="B77" s="374" t="s">
        <v>220</v>
      </c>
      <c r="C77" s="375" t="s">
        <v>221</v>
      </c>
      <c r="D77" s="485">
        <v>0</v>
      </c>
      <c r="E77" s="434">
        <v>0</v>
      </c>
    </row>
    <row r="78" spans="2:9">
      <c r="B78" s="374" t="s">
        <v>222</v>
      </c>
      <c r="C78" s="375" t="s">
        <v>223</v>
      </c>
      <c r="D78" s="485">
        <v>0</v>
      </c>
      <c r="E78" s="434">
        <v>0</v>
      </c>
    </row>
    <row r="79" spans="2:9">
      <c r="B79" s="374" t="s">
        <v>224</v>
      </c>
      <c r="C79" s="375" t="s">
        <v>225</v>
      </c>
      <c r="D79" s="485">
        <v>0</v>
      </c>
      <c r="E79" s="434">
        <v>0</v>
      </c>
    </row>
    <row r="80" spans="2:9">
      <c r="B80" s="374" t="s">
        <v>49</v>
      </c>
      <c r="C80" s="375" t="s">
        <v>50</v>
      </c>
      <c r="D80" s="485">
        <v>0</v>
      </c>
      <c r="E80" s="434">
        <v>0</v>
      </c>
    </row>
    <row r="81" spans="2:5">
      <c r="B81" s="377" t="s">
        <v>51</v>
      </c>
      <c r="C81" s="378" t="s">
        <v>52</v>
      </c>
      <c r="D81" s="485">
        <v>0</v>
      </c>
      <c r="E81" s="434">
        <v>0</v>
      </c>
    </row>
    <row r="82" spans="2:5">
      <c r="B82" s="377" t="s">
        <v>226</v>
      </c>
      <c r="C82" s="378" t="s">
        <v>227</v>
      </c>
      <c r="D82" s="485">
        <v>0</v>
      </c>
      <c r="E82" s="434">
        <v>0</v>
      </c>
    </row>
    <row r="83" spans="2:5">
      <c r="B83" s="377" t="s">
        <v>228</v>
      </c>
      <c r="C83" s="378" t="s">
        <v>229</v>
      </c>
      <c r="D83" s="485">
        <v>0</v>
      </c>
      <c r="E83" s="434">
        <v>0</v>
      </c>
    </row>
    <row r="84" spans="2:5">
      <c r="B84" s="377" t="s">
        <v>230</v>
      </c>
      <c r="C84" s="378" t="s">
        <v>231</v>
      </c>
      <c r="D84" s="485">
        <v>0</v>
      </c>
      <c r="E84" s="434">
        <v>0</v>
      </c>
    </row>
    <row r="85" spans="2:5">
      <c r="B85" s="377" t="s">
        <v>232</v>
      </c>
      <c r="C85" s="378" t="s">
        <v>233</v>
      </c>
      <c r="D85" s="485">
        <v>0</v>
      </c>
      <c r="E85" s="434">
        <v>0</v>
      </c>
    </row>
    <row r="86" spans="2:5">
      <c r="B86" s="487" t="s">
        <v>53</v>
      </c>
      <c r="C86" s="488" t="s">
        <v>54</v>
      </c>
      <c r="D86" s="486">
        <v>0</v>
      </c>
      <c r="E86" s="436">
        <v>0</v>
      </c>
    </row>
    <row r="87" spans="2:5">
      <c r="B87" s="487" t="s">
        <v>55</v>
      </c>
      <c r="C87" s="488" t="s">
        <v>56</v>
      </c>
      <c r="D87" s="489">
        <v>1679506.92</v>
      </c>
      <c r="E87" s="436">
        <f>D87/E21</f>
        <v>1.8047611855453147E-2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480" t="s">
        <v>22</v>
      </c>
      <c r="C89" s="490" t="s">
        <v>60</v>
      </c>
      <c r="D89" s="440">
        <f>E13</f>
        <v>2872.02</v>
      </c>
      <c r="E89" s="434">
        <f>D89/E21</f>
        <v>3.0862095049360415E-5</v>
      </c>
    </row>
    <row r="90" spans="2:5" ht="10.5">
      <c r="B90" s="385" t="s">
        <v>59</v>
      </c>
      <c r="C90" s="386" t="s">
        <v>62</v>
      </c>
      <c r="D90" s="442">
        <f>E14</f>
        <v>5454.9</v>
      </c>
      <c r="E90" s="441">
        <f>D90/E21</f>
        <v>5.8617155272162483E-5</v>
      </c>
    </row>
    <row r="91" spans="2:5" ht="10.5">
      <c r="B91" s="387" t="s">
        <v>61</v>
      </c>
      <c r="C91" s="388" t="s">
        <v>64</v>
      </c>
      <c r="D91" s="444">
        <f>E17</f>
        <v>178481.64</v>
      </c>
      <c r="E91" s="445">
        <f>D91/E21</f>
        <v>1.9179244358485414E-3</v>
      </c>
    </row>
    <row r="92" spans="2:5" ht="10.5">
      <c r="B92" s="480" t="s">
        <v>63</v>
      </c>
      <c r="C92" s="490" t="s">
        <v>65</v>
      </c>
      <c r="D92" s="440">
        <f>D58+D89+D90-D91</f>
        <v>93059787.269999996</v>
      </c>
      <c r="E92" s="441">
        <f>E58+E89+E90-E91</f>
        <v>0.99999999999999989</v>
      </c>
    </row>
    <row r="93" spans="2:5">
      <c r="B93" s="487" t="s">
        <v>3</v>
      </c>
      <c r="C93" s="488" t="s">
        <v>66</v>
      </c>
      <c r="D93" s="435">
        <f>D92</f>
        <v>93059787.269999996</v>
      </c>
      <c r="E93" s="436">
        <f>E92</f>
        <v>0.99999999999999989</v>
      </c>
    </row>
    <row r="94" spans="2:5">
      <c r="B94" s="487" t="s">
        <v>5</v>
      </c>
      <c r="C94" s="488" t="s">
        <v>114</v>
      </c>
      <c r="D94" s="486">
        <v>0</v>
      </c>
      <c r="E94" s="436">
        <v>0</v>
      </c>
    </row>
    <row r="95" spans="2:5" ht="10.5" thickBot="1">
      <c r="B95" s="389" t="s">
        <v>7</v>
      </c>
      <c r="C95" s="491" t="s">
        <v>115</v>
      </c>
      <c r="D95" s="492">
        <v>0</v>
      </c>
      <c r="E95" s="447">
        <v>0</v>
      </c>
    </row>
  </sheetData>
  <mergeCells count="14">
    <mergeCell ref="B57:C57"/>
    <mergeCell ref="B2:E2"/>
    <mergeCell ref="B3:E3"/>
    <mergeCell ref="B5:E5"/>
    <mergeCell ref="B6:E6"/>
    <mergeCell ref="B9:E9"/>
    <mergeCell ref="B8:E8"/>
    <mergeCell ref="B23:E23"/>
    <mergeCell ref="B24:E24"/>
    <mergeCell ref="B43:E43"/>
    <mergeCell ref="B44:E44"/>
    <mergeCell ref="B55:E55"/>
    <mergeCell ref="B56:E56"/>
    <mergeCell ref="B21:C21"/>
  </mergeCells>
  <phoneticPr fontId="12" type="noConversion"/>
  <pageMargins left="0.47244094488188981" right="0.74803149606299213" top="0.47244094488188981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L95"/>
  <sheetViews>
    <sheetView zoomScale="85" zoomScaleNormal="85" workbookViewId="0">
      <selection activeCell="E29" sqref="E29"/>
    </sheetView>
  </sheetViews>
  <sheetFormatPr defaultRowHeight="10"/>
  <cols>
    <col min="1" max="1" width="9.1796875" style="1"/>
    <col min="2" max="2" width="4.453125" style="1" bestFit="1" customWidth="1"/>
    <col min="3" max="3" width="69.08984375" style="1" customWidth="1"/>
    <col min="4" max="4" width="17.453125" style="448" bestFit="1" customWidth="1"/>
    <col min="5" max="5" width="17.179687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9.1796875" style="304" bestFit="1" customWidth="1"/>
    <col min="11" max="11" width="7.453125" style="304" bestFit="1" customWidth="1"/>
    <col min="12" max="12" width="12.453125" style="304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86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</row>
    <row r="11" spans="2:12" ht="10.5">
      <c r="B11" s="315" t="s">
        <v>2</v>
      </c>
      <c r="C11" s="316" t="s">
        <v>104</v>
      </c>
      <c r="D11" s="395">
        <v>22280035.07</v>
      </c>
      <c r="E11" s="396">
        <f>SUM(E12:E14,E16)</f>
        <v>26685062.140000001</v>
      </c>
      <c r="H11" s="123"/>
    </row>
    <row r="12" spans="2:12">
      <c r="B12" s="317" t="s">
        <v>3</v>
      </c>
      <c r="C12" s="318" t="s">
        <v>4</v>
      </c>
      <c r="D12" s="397">
        <v>22260793.25</v>
      </c>
      <c r="E12" s="398">
        <v>26681144.260000002</v>
      </c>
      <c r="G12" s="123"/>
      <c r="H12" s="123"/>
    </row>
    <row r="13" spans="2:12">
      <c r="B13" s="317" t="s">
        <v>5</v>
      </c>
      <c r="C13" s="318" t="s">
        <v>6</v>
      </c>
      <c r="D13" s="397">
        <v>289.43</v>
      </c>
      <c r="E13" s="398">
        <v>436.08</v>
      </c>
      <c r="H13" s="123"/>
    </row>
    <row r="14" spans="2:12">
      <c r="B14" s="317" t="s">
        <v>7</v>
      </c>
      <c r="C14" s="318" t="s">
        <v>9</v>
      </c>
      <c r="D14" s="397">
        <v>18952.39</v>
      </c>
      <c r="E14" s="398">
        <v>3481.8</v>
      </c>
      <c r="H14" s="123"/>
    </row>
    <row r="15" spans="2:12">
      <c r="B15" s="317" t="s">
        <v>101</v>
      </c>
      <c r="C15" s="318" t="s">
        <v>10</v>
      </c>
      <c r="D15" s="397">
        <v>18952.39</v>
      </c>
      <c r="E15" s="398">
        <v>3481.8</v>
      </c>
      <c r="H15" s="123"/>
    </row>
    <row r="16" spans="2:12">
      <c r="B16" s="319" t="s">
        <v>102</v>
      </c>
      <c r="C16" s="320" t="s">
        <v>11</v>
      </c>
      <c r="D16" s="399">
        <v>0</v>
      </c>
      <c r="E16" s="400">
        <v>0</v>
      </c>
      <c r="H16" s="123"/>
    </row>
    <row r="17" spans="2:11" ht="10.5">
      <c r="B17" s="321" t="s">
        <v>12</v>
      </c>
      <c r="C17" s="322" t="s">
        <v>64</v>
      </c>
      <c r="D17" s="401">
        <v>42950.79</v>
      </c>
      <c r="E17" s="402">
        <f>SUM(E18:E20)</f>
        <v>49617.58</v>
      </c>
    </row>
    <row r="18" spans="2:11">
      <c r="B18" s="317" t="s">
        <v>3</v>
      </c>
      <c r="C18" s="318" t="s">
        <v>10</v>
      </c>
      <c r="D18" s="399">
        <v>42950.79</v>
      </c>
      <c r="E18" s="400">
        <v>49617.58</v>
      </c>
    </row>
    <row r="19" spans="2:11">
      <c r="B19" s="317" t="s">
        <v>5</v>
      </c>
      <c r="C19" s="318" t="s">
        <v>103</v>
      </c>
      <c r="D19" s="397">
        <v>0</v>
      </c>
      <c r="E19" s="398">
        <v>0</v>
      </c>
    </row>
    <row r="20" spans="2:11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1" ht="11" thickBot="1">
      <c r="B21" s="325" t="s">
        <v>105</v>
      </c>
      <c r="C21" s="326"/>
      <c r="D21" s="405">
        <v>22237084.280000001</v>
      </c>
      <c r="E21" s="406">
        <f>E11-E17</f>
        <v>26635444.560000002</v>
      </c>
      <c r="F21" s="327"/>
      <c r="G21" s="327"/>
      <c r="H21" s="328"/>
      <c r="J21" s="329"/>
      <c r="K21" s="328"/>
    </row>
    <row r="22" spans="2:11">
      <c r="B22" s="2"/>
      <c r="C22" s="5"/>
      <c r="D22" s="263"/>
      <c r="E22" s="263"/>
      <c r="G22" s="327"/>
      <c r="H22" s="327"/>
    </row>
    <row r="23" spans="2:11" ht="10.5">
      <c r="B23" s="310"/>
      <c r="C23" s="330"/>
      <c r="D23" s="330"/>
      <c r="E23" s="330"/>
      <c r="G23" s="123"/>
    </row>
    <row r="24" spans="2:11" ht="11" thickBot="1">
      <c r="B24" s="312" t="s">
        <v>100</v>
      </c>
      <c r="C24" s="331"/>
      <c r="D24" s="331"/>
      <c r="E24" s="331"/>
    </row>
    <row r="25" spans="2:11" ht="11" thickBot="1">
      <c r="B25" s="313"/>
      <c r="C25" s="332" t="s">
        <v>1</v>
      </c>
      <c r="D25" s="393" t="s">
        <v>195</v>
      </c>
      <c r="E25" s="394" t="s">
        <v>200</v>
      </c>
    </row>
    <row r="26" spans="2:11" ht="10.5">
      <c r="B26" s="333" t="s">
        <v>14</v>
      </c>
      <c r="C26" s="334" t="s">
        <v>15</v>
      </c>
      <c r="D26" s="407">
        <v>23636658.77</v>
      </c>
      <c r="E26" s="408">
        <f>D21</f>
        <v>22237084.280000001</v>
      </c>
      <c r="G26" s="335"/>
    </row>
    <row r="27" spans="2:11" ht="10.5">
      <c r="B27" s="321" t="s">
        <v>16</v>
      </c>
      <c r="C27" s="336" t="s">
        <v>106</v>
      </c>
      <c r="D27" s="409">
        <v>-729027.08</v>
      </c>
      <c r="E27" s="410">
        <v>-1140435.5</v>
      </c>
      <c r="F27" s="123"/>
      <c r="G27" s="123"/>
      <c r="H27" s="337"/>
      <c r="I27" s="337"/>
      <c r="J27" s="123"/>
    </row>
    <row r="28" spans="2:11" ht="10.5">
      <c r="B28" s="321" t="s">
        <v>17</v>
      </c>
      <c r="C28" s="336" t="s">
        <v>18</v>
      </c>
      <c r="D28" s="409">
        <v>2086105.1</v>
      </c>
      <c r="E28" s="411">
        <v>1980303.59</v>
      </c>
      <c r="F28" s="123"/>
      <c r="G28" s="123"/>
      <c r="H28" s="337"/>
      <c r="I28" s="337"/>
      <c r="J28" s="123"/>
    </row>
    <row r="29" spans="2:11">
      <c r="B29" s="338" t="s">
        <v>3</v>
      </c>
      <c r="C29" s="339" t="s">
        <v>19</v>
      </c>
      <c r="D29" s="412">
        <v>2076522.58</v>
      </c>
      <c r="E29" s="413">
        <v>1964039.81</v>
      </c>
      <c r="F29" s="123"/>
      <c r="G29" s="123"/>
      <c r="H29" s="337"/>
      <c r="I29" s="337"/>
      <c r="J29" s="123"/>
    </row>
    <row r="30" spans="2:11">
      <c r="B30" s="338" t="s">
        <v>5</v>
      </c>
      <c r="C30" s="339" t="s">
        <v>20</v>
      </c>
      <c r="D30" s="412">
        <v>0</v>
      </c>
      <c r="E30" s="413">
        <v>0</v>
      </c>
      <c r="F30" s="123"/>
      <c r="G30" s="123"/>
      <c r="H30" s="337"/>
      <c r="I30" s="337"/>
      <c r="J30" s="123"/>
    </row>
    <row r="31" spans="2:11">
      <c r="B31" s="338" t="s">
        <v>7</v>
      </c>
      <c r="C31" s="339" t="s">
        <v>21</v>
      </c>
      <c r="D31" s="412">
        <v>9582.52</v>
      </c>
      <c r="E31" s="413">
        <v>16263.78</v>
      </c>
      <c r="F31" s="123"/>
      <c r="G31" s="123"/>
      <c r="H31" s="337"/>
      <c r="I31" s="337"/>
      <c r="J31" s="123"/>
    </row>
    <row r="32" spans="2:11" ht="10.5">
      <c r="B32" s="340" t="s">
        <v>22</v>
      </c>
      <c r="C32" s="341" t="s">
        <v>23</v>
      </c>
      <c r="D32" s="409">
        <v>2815132.18</v>
      </c>
      <c r="E32" s="411">
        <v>3120739.09</v>
      </c>
      <c r="F32" s="123"/>
      <c r="G32" s="123"/>
      <c r="H32" s="337"/>
      <c r="I32" s="337"/>
      <c r="J32" s="123"/>
    </row>
    <row r="33" spans="2:10">
      <c r="B33" s="338" t="s">
        <v>3</v>
      </c>
      <c r="C33" s="339" t="s">
        <v>24</v>
      </c>
      <c r="D33" s="412">
        <v>2227953.46</v>
      </c>
      <c r="E33" s="413">
        <v>2183826.75</v>
      </c>
      <c r="F33" s="123"/>
      <c r="G33" s="123"/>
      <c r="H33" s="337"/>
      <c r="I33" s="337"/>
      <c r="J33" s="123"/>
    </row>
    <row r="34" spans="2:10">
      <c r="B34" s="338" t="s">
        <v>5</v>
      </c>
      <c r="C34" s="339" t="s">
        <v>25</v>
      </c>
      <c r="D34" s="412">
        <v>65239.76</v>
      </c>
      <c r="E34" s="413">
        <v>216145.99</v>
      </c>
      <c r="F34" s="123"/>
      <c r="G34" s="123"/>
      <c r="H34" s="337"/>
      <c r="I34" s="337"/>
      <c r="J34" s="123"/>
    </row>
    <row r="35" spans="2:10">
      <c r="B35" s="338" t="s">
        <v>7</v>
      </c>
      <c r="C35" s="339" t="s">
        <v>26</v>
      </c>
      <c r="D35" s="412">
        <v>451615.78</v>
      </c>
      <c r="E35" s="413">
        <v>443671.02</v>
      </c>
      <c r="F35" s="123"/>
      <c r="G35" s="123"/>
      <c r="H35" s="337"/>
      <c r="I35" s="337"/>
      <c r="J35" s="123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123"/>
      <c r="H36" s="337"/>
      <c r="I36" s="337"/>
      <c r="J36" s="123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123"/>
      <c r="H37" s="337"/>
      <c r="I37" s="337"/>
      <c r="J37" s="123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G38" s="123"/>
      <c r="I38" s="337"/>
      <c r="J38" s="123"/>
    </row>
    <row r="39" spans="2:10">
      <c r="B39" s="342" t="s">
        <v>32</v>
      </c>
      <c r="C39" s="343" t="s">
        <v>33</v>
      </c>
      <c r="D39" s="414">
        <v>70323.179999999993</v>
      </c>
      <c r="E39" s="415">
        <v>277095.33</v>
      </c>
      <c r="F39" s="123"/>
      <c r="G39" s="123"/>
      <c r="I39" s="337"/>
      <c r="J39" s="123"/>
    </row>
    <row r="40" spans="2:10" ht="11" thickBot="1">
      <c r="B40" s="344" t="s">
        <v>34</v>
      </c>
      <c r="C40" s="345" t="s">
        <v>35</v>
      </c>
      <c r="D40" s="416">
        <v>-670547.41</v>
      </c>
      <c r="E40" s="417">
        <v>5538795.7800000003</v>
      </c>
      <c r="G40" s="335"/>
    </row>
    <row r="41" spans="2:10" ht="11" thickBot="1">
      <c r="B41" s="346" t="s">
        <v>36</v>
      </c>
      <c r="C41" s="347" t="s">
        <v>37</v>
      </c>
      <c r="D41" s="418">
        <v>22237084.280000001</v>
      </c>
      <c r="E41" s="406">
        <f>SUM(E26,E27,E40)</f>
        <v>26635444.560000002</v>
      </c>
      <c r="F41" s="327"/>
      <c r="G41" s="335"/>
      <c r="H41" s="123"/>
      <c r="I41" s="123"/>
      <c r="J41" s="123"/>
    </row>
    <row r="42" spans="2:10" ht="10.5">
      <c r="B42" s="348"/>
      <c r="C42" s="348"/>
      <c r="D42" s="419"/>
      <c r="E42" s="419"/>
      <c r="F42" s="327"/>
      <c r="G42" s="350"/>
    </row>
    <row r="43" spans="2:10" ht="10.5">
      <c r="B43" s="310" t="s">
        <v>59</v>
      </c>
      <c r="C43" s="311"/>
      <c r="D43" s="311"/>
      <c r="E43" s="311"/>
      <c r="G43" s="123"/>
    </row>
    <row r="44" spans="2:10" ht="11" thickBot="1">
      <c r="B44" s="312" t="s">
        <v>116</v>
      </c>
      <c r="C44" s="351"/>
      <c r="D44" s="351"/>
      <c r="E44" s="351"/>
      <c r="G44" s="123"/>
    </row>
    <row r="45" spans="2:10" ht="11" thickBot="1">
      <c r="B45" s="352"/>
      <c r="C45" s="353" t="s">
        <v>38</v>
      </c>
      <c r="D45" s="393" t="s">
        <v>195</v>
      </c>
      <c r="E45" s="394" t="s">
        <v>200</v>
      </c>
      <c r="G45" s="123"/>
    </row>
    <row r="46" spans="2:10" ht="10.5">
      <c r="B46" s="354" t="s">
        <v>17</v>
      </c>
      <c r="C46" s="355" t="s">
        <v>107</v>
      </c>
      <c r="D46" s="420"/>
      <c r="E46" s="421"/>
      <c r="G46" s="123"/>
    </row>
    <row r="47" spans="2:10">
      <c r="B47" s="356" t="s">
        <v>3</v>
      </c>
      <c r="C47" s="357" t="s">
        <v>39</v>
      </c>
      <c r="D47" s="422">
        <v>1525671.4672999999</v>
      </c>
      <c r="E47" s="423">
        <v>1415563.3413370934</v>
      </c>
      <c r="G47" s="358"/>
    </row>
    <row r="48" spans="2:10">
      <c r="B48" s="359" t="s">
        <v>5</v>
      </c>
      <c r="C48" s="360" t="s">
        <v>40</v>
      </c>
      <c r="D48" s="422">
        <v>1415563.3413370934</v>
      </c>
      <c r="E48" s="424">
        <v>1351017.4659820802</v>
      </c>
      <c r="G48" s="361"/>
      <c r="I48" s="361"/>
      <c r="J48" s="358"/>
    </row>
    <row r="49" spans="2:7" ht="10.5">
      <c r="B49" s="362" t="s">
        <v>22</v>
      </c>
      <c r="C49" s="363" t="s">
        <v>108</v>
      </c>
      <c r="D49" s="425"/>
      <c r="E49" s="426"/>
    </row>
    <row r="50" spans="2:7">
      <c r="B50" s="356" t="s">
        <v>3</v>
      </c>
      <c r="C50" s="357" t="s">
        <v>39</v>
      </c>
      <c r="D50" s="422">
        <v>12.3094</v>
      </c>
      <c r="E50" s="427">
        <v>15.709000000000001</v>
      </c>
      <c r="G50" s="361"/>
    </row>
    <row r="51" spans="2:7">
      <c r="B51" s="356" t="s">
        <v>5</v>
      </c>
      <c r="C51" s="357" t="s">
        <v>109</v>
      </c>
      <c r="D51" s="422">
        <v>12.3094</v>
      </c>
      <c r="E51" s="427">
        <v>15.665000000000001</v>
      </c>
    </row>
    <row r="52" spans="2:7">
      <c r="B52" s="356" t="s">
        <v>7</v>
      </c>
      <c r="C52" s="357" t="s">
        <v>110</v>
      </c>
      <c r="D52" s="422">
        <v>18.103999999999999</v>
      </c>
      <c r="E52" s="427">
        <v>19.7163</v>
      </c>
    </row>
    <row r="53" spans="2:7" ht="10.5" thickBot="1">
      <c r="B53" s="364" t="s">
        <v>8</v>
      </c>
      <c r="C53" s="365" t="s">
        <v>40</v>
      </c>
      <c r="D53" s="428">
        <v>15.709000000000001</v>
      </c>
      <c r="E53" s="429">
        <v>19.7151</v>
      </c>
    </row>
    <row r="54" spans="2:7">
      <c r="B54" s="366"/>
      <c r="C54" s="367"/>
      <c r="D54" s="430"/>
      <c r="E54" s="430"/>
    </row>
    <row r="55" spans="2:7" ht="10.5">
      <c r="B55" s="368" t="s">
        <v>61</v>
      </c>
      <c r="C55" s="311"/>
      <c r="D55" s="311"/>
      <c r="E55" s="311"/>
    </row>
    <row r="56" spans="2:7" ht="11" thickBot="1">
      <c r="B56" s="369" t="s">
        <v>111</v>
      </c>
      <c r="C56" s="351"/>
      <c r="D56" s="351"/>
      <c r="E56" s="351"/>
    </row>
    <row r="57" spans="2:7" ht="20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26681144.260000002</v>
      </c>
      <c r="E58" s="432">
        <f>D58/E21</f>
        <v>1.0017157475970433</v>
      </c>
    </row>
    <row r="59" spans="2:7" ht="20">
      <c r="B59" s="374" t="s">
        <v>3</v>
      </c>
      <c r="C59" s="375" t="s">
        <v>43</v>
      </c>
      <c r="D59" s="433">
        <v>0</v>
      </c>
      <c r="E59" s="434">
        <v>0</v>
      </c>
    </row>
    <row r="60" spans="2:7">
      <c r="B60" s="376" t="s">
        <v>204</v>
      </c>
      <c r="C60" s="375" t="s">
        <v>119</v>
      </c>
      <c r="D60" s="433">
        <v>0</v>
      </c>
      <c r="E60" s="434">
        <v>0</v>
      </c>
    </row>
    <row r="61" spans="2:7">
      <c r="B61" s="376" t="s">
        <v>205</v>
      </c>
      <c r="C61" s="375" t="s">
        <v>206</v>
      </c>
      <c r="D61" s="433">
        <v>0</v>
      </c>
      <c r="E61" s="434">
        <v>0</v>
      </c>
    </row>
    <row r="62" spans="2:7">
      <c r="B62" s="376" t="s">
        <v>207</v>
      </c>
      <c r="C62" s="375" t="s">
        <v>208</v>
      </c>
      <c r="D62" s="433">
        <v>0</v>
      </c>
      <c r="E62" s="434">
        <v>0</v>
      </c>
    </row>
    <row r="63" spans="2:7" ht="20">
      <c r="B63" s="377" t="s">
        <v>5</v>
      </c>
      <c r="C63" s="378" t="s">
        <v>44</v>
      </c>
      <c r="D63" s="433">
        <v>0</v>
      </c>
      <c r="E63" s="434">
        <v>0</v>
      </c>
    </row>
    <row r="64" spans="2:7">
      <c r="B64" s="377" t="s">
        <v>7</v>
      </c>
      <c r="C64" s="378" t="s">
        <v>45</v>
      </c>
      <c r="D64" s="433">
        <v>0</v>
      </c>
      <c r="E64" s="434">
        <v>0</v>
      </c>
      <c r="G64" s="123"/>
    </row>
    <row r="65" spans="2:7">
      <c r="B65" s="379" t="s">
        <v>101</v>
      </c>
      <c r="C65" s="378" t="s">
        <v>209</v>
      </c>
      <c r="D65" s="433">
        <v>0</v>
      </c>
      <c r="E65" s="434">
        <v>0</v>
      </c>
    </row>
    <row r="66" spans="2:7">
      <c r="B66" s="379" t="s">
        <v>102</v>
      </c>
      <c r="C66" s="378" t="s">
        <v>11</v>
      </c>
      <c r="D66" s="433">
        <v>0</v>
      </c>
      <c r="E66" s="434">
        <v>0</v>
      </c>
    </row>
    <row r="67" spans="2:7">
      <c r="B67" s="377" t="s">
        <v>8</v>
      </c>
      <c r="C67" s="378" t="s">
        <v>46</v>
      </c>
      <c r="D67" s="433">
        <v>0</v>
      </c>
      <c r="E67" s="434">
        <v>0</v>
      </c>
      <c r="G67" s="123"/>
    </row>
    <row r="68" spans="2:7">
      <c r="B68" s="379" t="s">
        <v>210</v>
      </c>
      <c r="C68" s="378" t="s">
        <v>209</v>
      </c>
      <c r="D68" s="433">
        <v>0</v>
      </c>
      <c r="E68" s="434">
        <v>0</v>
      </c>
    </row>
    <row r="69" spans="2:7">
      <c r="B69" s="379" t="s">
        <v>211</v>
      </c>
      <c r="C69" s="378" t="s">
        <v>11</v>
      </c>
      <c r="D69" s="433">
        <v>0</v>
      </c>
      <c r="E69" s="434">
        <v>0</v>
      </c>
    </row>
    <row r="70" spans="2:7">
      <c r="B70" s="377" t="s">
        <v>28</v>
      </c>
      <c r="C70" s="378" t="s">
        <v>47</v>
      </c>
      <c r="D70" s="435">
        <v>0</v>
      </c>
      <c r="E70" s="436">
        <v>0</v>
      </c>
    </row>
    <row r="71" spans="2:7">
      <c r="B71" s="374" t="s">
        <v>30</v>
      </c>
      <c r="C71" s="375" t="s">
        <v>48</v>
      </c>
      <c r="D71" s="433">
        <v>26399430.25</v>
      </c>
      <c r="E71" s="434">
        <f>D71/E21</f>
        <v>0.99113908876315737</v>
      </c>
    </row>
    <row r="72" spans="2:7">
      <c r="B72" s="374" t="s">
        <v>212</v>
      </c>
      <c r="C72" s="375" t="s">
        <v>213</v>
      </c>
      <c r="D72" s="433">
        <v>26399430.25</v>
      </c>
      <c r="E72" s="434">
        <f>D72/$E$21</f>
        <v>0.99113908876315737</v>
      </c>
    </row>
    <row r="73" spans="2:7">
      <c r="B73" s="374" t="s">
        <v>214</v>
      </c>
      <c r="C73" s="375" t="s">
        <v>215</v>
      </c>
      <c r="D73" s="433">
        <v>0</v>
      </c>
      <c r="E73" s="434">
        <v>0</v>
      </c>
    </row>
    <row r="74" spans="2:7">
      <c r="B74" s="374" t="s">
        <v>32</v>
      </c>
      <c r="C74" s="375" t="s">
        <v>113</v>
      </c>
      <c r="D74" s="433">
        <v>0</v>
      </c>
      <c r="E74" s="434">
        <v>0</v>
      </c>
    </row>
    <row r="75" spans="2:7">
      <c r="B75" s="374" t="s">
        <v>216</v>
      </c>
      <c r="C75" s="375" t="s">
        <v>217</v>
      </c>
      <c r="D75" s="433">
        <v>0</v>
      </c>
      <c r="E75" s="434">
        <v>0</v>
      </c>
    </row>
    <row r="76" spans="2:7">
      <c r="B76" s="374" t="s">
        <v>218</v>
      </c>
      <c r="C76" s="375" t="s">
        <v>219</v>
      </c>
      <c r="D76" s="433">
        <v>0</v>
      </c>
      <c r="E76" s="434">
        <v>0</v>
      </c>
    </row>
    <row r="77" spans="2:7">
      <c r="B77" s="374" t="s">
        <v>220</v>
      </c>
      <c r="C77" s="375" t="s">
        <v>221</v>
      </c>
      <c r="D77" s="433">
        <v>0</v>
      </c>
      <c r="E77" s="434">
        <v>0</v>
      </c>
    </row>
    <row r="78" spans="2:7">
      <c r="B78" s="374" t="s">
        <v>222</v>
      </c>
      <c r="C78" s="375" t="s">
        <v>223</v>
      </c>
      <c r="D78" s="433">
        <v>0</v>
      </c>
      <c r="E78" s="434">
        <v>0</v>
      </c>
    </row>
    <row r="79" spans="2:7">
      <c r="B79" s="374" t="s">
        <v>224</v>
      </c>
      <c r="C79" s="375" t="s">
        <v>225</v>
      </c>
      <c r="D79" s="433">
        <v>0</v>
      </c>
      <c r="E79" s="434">
        <v>0</v>
      </c>
    </row>
    <row r="80" spans="2:7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281714.01</v>
      </c>
      <c r="E87" s="436">
        <f>D87/E21</f>
        <v>1.0576658833885819E-2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436.08</v>
      </c>
      <c r="E89" s="441">
        <f>D89/E21</f>
        <v>1.6372169010270123E-5</v>
      </c>
    </row>
    <row r="90" spans="2:5" ht="10.5">
      <c r="B90" s="385" t="s">
        <v>59</v>
      </c>
      <c r="C90" s="386" t="s">
        <v>62</v>
      </c>
      <c r="D90" s="442">
        <f>E14</f>
        <v>3481.8</v>
      </c>
      <c r="E90" s="443">
        <f>D90/E21</f>
        <v>1.3072055141248972E-4</v>
      </c>
    </row>
    <row r="91" spans="2:5" ht="10.5">
      <c r="B91" s="387" t="s">
        <v>61</v>
      </c>
      <c r="C91" s="388" t="s">
        <v>64</v>
      </c>
      <c r="D91" s="444">
        <f>E17</f>
        <v>49617.58</v>
      </c>
      <c r="E91" s="445">
        <f>D91/E21</f>
        <v>1.8628403174660584E-3</v>
      </c>
    </row>
    <row r="92" spans="2:5" ht="10.5">
      <c r="B92" s="383" t="s">
        <v>63</v>
      </c>
      <c r="C92" s="384" t="s">
        <v>65</v>
      </c>
      <c r="D92" s="440">
        <f>D58+D89+D90-D91</f>
        <v>26635444.560000002</v>
      </c>
      <c r="E92" s="441">
        <f>E58+E89+E90-E91</f>
        <v>1</v>
      </c>
    </row>
    <row r="93" spans="2:5">
      <c r="B93" s="380" t="s">
        <v>3</v>
      </c>
      <c r="C93" s="378" t="s">
        <v>66</v>
      </c>
      <c r="D93" s="435">
        <f>D92</f>
        <v>26635444.560000002</v>
      </c>
      <c r="E93" s="436">
        <f>E92</f>
        <v>1</v>
      </c>
    </row>
    <row r="94" spans="2:5">
      <c r="B94" s="380" t="s">
        <v>5</v>
      </c>
      <c r="C94" s="378" t="s">
        <v>114</v>
      </c>
      <c r="D94" s="435">
        <v>0</v>
      </c>
      <c r="E94" s="436">
        <v>0</v>
      </c>
    </row>
    <row r="95" spans="2:5" ht="10.5" thickBot="1">
      <c r="B95" s="389" t="s">
        <v>7</v>
      </c>
      <c r="C95" s="390" t="s">
        <v>115</v>
      </c>
      <c r="D95" s="446">
        <v>0</v>
      </c>
      <c r="E95" s="447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5118110236220474" right="0.74803149606299213" top="0.51181102362204722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1"/>
  <dimension ref="A1:L95"/>
  <sheetViews>
    <sheetView zoomScale="64" zoomScaleNormal="64" workbookViewId="0">
      <selection activeCell="G30" sqref="G30"/>
    </sheetView>
  </sheetViews>
  <sheetFormatPr defaultRowHeight="10"/>
  <cols>
    <col min="1" max="1" width="9.1796875" style="1"/>
    <col min="2" max="2" width="4.453125" style="1" bestFit="1" customWidth="1"/>
    <col min="3" max="3" width="77.7265625" style="1" customWidth="1"/>
    <col min="4" max="4" width="17.453125" style="448" bestFit="1" customWidth="1"/>
    <col min="5" max="5" width="17.179687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9.1796875" style="304" bestFit="1" customWidth="1"/>
    <col min="11" max="11" width="7.453125" style="304" bestFit="1" customWidth="1"/>
    <col min="12" max="12" width="12.453125" style="304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96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</row>
    <row r="11" spans="2:12" ht="10.5">
      <c r="B11" s="315" t="s">
        <v>2</v>
      </c>
      <c r="C11" s="316" t="s">
        <v>104</v>
      </c>
      <c r="D11" s="395">
        <v>844192.97000000009</v>
      </c>
      <c r="E11" s="396">
        <f>SUM(E12:E14,E16)</f>
        <v>895450.00999999989</v>
      </c>
    </row>
    <row r="12" spans="2:12">
      <c r="B12" s="317" t="s">
        <v>3</v>
      </c>
      <c r="C12" s="318" t="s">
        <v>4</v>
      </c>
      <c r="D12" s="397">
        <v>843195.83000000007</v>
      </c>
      <c r="E12" s="398">
        <v>895102.19</v>
      </c>
      <c r="G12" s="123"/>
    </row>
    <row r="13" spans="2:12">
      <c r="B13" s="317" t="s">
        <v>5</v>
      </c>
      <c r="C13" s="318" t="s">
        <v>6</v>
      </c>
      <c r="D13" s="397">
        <v>99.41</v>
      </c>
      <c r="E13" s="398">
        <v>40.1</v>
      </c>
      <c r="G13" s="123"/>
    </row>
    <row r="14" spans="2:12">
      <c r="B14" s="317" t="s">
        <v>7</v>
      </c>
      <c r="C14" s="318" t="s">
        <v>9</v>
      </c>
      <c r="D14" s="397">
        <v>897.73</v>
      </c>
      <c r="E14" s="398">
        <v>307.72000000000003</v>
      </c>
      <c r="G14" s="123"/>
    </row>
    <row r="15" spans="2:12">
      <c r="B15" s="317" t="s">
        <v>101</v>
      </c>
      <c r="C15" s="318" t="s">
        <v>10</v>
      </c>
      <c r="D15" s="397">
        <v>897.73</v>
      </c>
      <c r="E15" s="398">
        <v>307.72000000000003</v>
      </c>
      <c r="G15" s="123"/>
    </row>
    <row r="16" spans="2:12">
      <c r="B16" s="319" t="s">
        <v>102</v>
      </c>
      <c r="C16" s="320" t="s">
        <v>11</v>
      </c>
      <c r="D16" s="399">
        <v>0</v>
      </c>
      <c r="E16" s="400">
        <v>0</v>
      </c>
      <c r="G16" s="123"/>
    </row>
    <row r="17" spans="2:11" ht="10.5">
      <c r="B17" s="321" t="s">
        <v>12</v>
      </c>
      <c r="C17" s="322" t="s">
        <v>64</v>
      </c>
      <c r="D17" s="401">
        <v>1645.27</v>
      </c>
      <c r="E17" s="402">
        <f>SUM(E18:E20)</f>
        <v>1697.06</v>
      </c>
      <c r="G17" s="123"/>
    </row>
    <row r="18" spans="2:11">
      <c r="B18" s="317" t="s">
        <v>3</v>
      </c>
      <c r="C18" s="318" t="s">
        <v>10</v>
      </c>
      <c r="D18" s="399">
        <v>1645.27</v>
      </c>
      <c r="E18" s="400">
        <v>1697.06</v>
      </c>
    </row>
    <row r="19" spans="2:11">
      <c r="B19" s="317" t="s">
        <v>5</v>
      </c>
      <c r="C19" s="318" t="s">
        <v>103</v>
      </c>
      <c r="D19" s="397">
        <v>0</v>
      </c>
      <c r="E19" s="398">
        <v>0</v>
      </c>
    </row>
    <row r="20" spans="2:11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1" ht="11" thickBot="1">
      <c r="B21" s="325" t="s">
        <v>105</v>
      </c>
      <c r="C21" s="326"/>
      <c r="D21" s="405">
        <v>842547.70000000007</v>
      </c>
      <c r="E21" s="406">
        <f>E11-E17</f>
        <v>893752.94999999984</v>
      </c>
      <c r="F21" s="327"/>
      <c r="G21" s="327"/>
      <c r="H21" s="328"/>
      <c r="J21" s="329"/>
      <c r="K21" s="328"/>
    </row>
    <row r="22" spans="2:11">
      <c r="B22" s="2"/>
      <c r="C22" s="5"/>
      <c r="D22" s="263"/>
      <c r="E22" s="263"/>
      <c r="G22" s="327"/>
      <c r="H22" s="327"/>
    </row>
    <row r="23" spans="2:11" ht="10.5">
      <c r="B23" s="310" t="s">
        <v>99</v>
      </c>
      <c r="C23" s="330"/>
      <c r="D23" s="330"/>
      <c r="E23" s="330"/>
      <c r="G23" s="123"/>
    </row>
    <row r="24" spans="2:11" ht="11" thickBot="1">
      <c r="B24" s="312" t="s">
        <v>100</v>
      </c>
      <c r="C24" s="331"/>
      <c r="D24" s="331"/>
      <c r="E24" s="331"/>
    </row>
    <row r="25" spans="2:11" ht="11" thickBot="1">
      <c r="B25" s="313"/>
      <c r="C25" s="332" t="s">
        <v>1</v>
      </c>
      <c r="D25" s="393" t="s">
        <v>195</v>
      </c>
      <c r="E25" s="394" t="s">
        <v>200</v>
      </c>
    </row>
    <row r="26" spans="2:11" ht="10.5">
      <c r="B26" s="333" t="s">
        <v>14</v>
      </c>
      <c r="C26" s="334" t="s">
        <v>15</v>
      </c>
      <c r="D26" s="407">
        <v>718318.58</v>
      </c>
      <c r="E26" s="408">
        <f>D21</f>
        <v>842547.70000000007</v>
      </c>
      <c r="G26" s="335"/>
    </row>
    <row r="27" spans="2:11" ht="10.5">
      <c r="B27" s="321" t="s">
        <v>16</v>
      </c>
      <c r="C27" s="336" t="s">
        <v>106</v>
      </c>
      <c r="D27" s="409">
        <v>29703.33</v>
      </c>
      <c r="E27" s="410">
        <v>-34981.1</v>
      </c>
      <c r="F27" s="123"/>
      <c r="G27" s="123"/>
      <c r="H27" s="337"/>
      <c r="I27" s="337"/>
      <c r="J27" s="123"/>
    </row>
    <row r="28" spans="2:11" ht="10.5">
      <c r="B28" s="321" t="s">
        <v>17</v>
      </c>
      <c r="C28" s="336" t="s">
        <v>18</v>
      </c>
      <c r="D28" s="409">
        <v>100855.81</v>
      </c>
      <c r="E28" s="411">
        <v>86596.800000000003</v>
      </c>
      <c r="F28" s="123"/>
      <c r="G28" s="123"/>
      <c r="H28" s="337"/>
      <c r="I28" s="337"/>
      <c r="J28" s="123"/>
    </row>
    <row r="29" spans="2:11">
      <c r="B29" s="338" t="s">
        <v>3</v>
      </c>
      <c r="C29" s="339" t="s">
        <v>19</v>
      </c>
      <c r="D29" s="412">
        <v>97019.74</v>
      </c>
      <c r="E29" s="413">
        <v>86596.72</v>
      </c>
      <c r="F29" s="123"/>
      <c r="G29" s="123"/>
      <c r="H29" s="337"/>
      <c r="I29" s="337"/>
      <c r="J29" s="123"/>
    </row>
    <row r="30" spans="2:11">
      <c r="B30" s="338" t="s">
        <v>5</v>
      </c>
      <c r="C30" s="339" t="s">
        <v>20</v>
      </c>
      <c r="D30" s="412">
        <v>0</v>
      </c>
      <c r="E30" s="413">
        <v>0</v>
      </c>
      <c r="F30" s="123"/>
      <c r="G30" s="123"/>
      <c r="H30" s="337"/>
      <c r="I30" s="337"/>
      <c r="J30" s="123"/>
    </row>
    <row r="31" spans="2:11">
      <c r="B31" s="338" t="s">
        <v>7</v>
      </c>
      <c r="C31" s="339" t="s">
        <v>21</v>
      </c>
      <c r="D31" s="412">
        <v>3836.07</v>
      </c>
      <c r="E31" s="413">
        <v>0.08</v>
      </c>
      <c r="F31" s="123"/>
      <c r="G31" s="123"/>
      <c r="H31" s="337"/>
      <c r="I31" s="337"/>
      <c r="J31" s="123"/>
    </row>
    <row r="32" spans="2:11" ht="10.5">
      <c r="B32" s="340" t="s">
        <v>22</v>
      </c>
      <c r="C32" s="341" t="s">
        <v>23</v>
      </c>
      <c r="D32" s="409">
        <v>71152.479999999996</v>
      </c>
      <c r="E32" s="411">
        <v>121577.9</v>
      </c>
      <c r="F32" s="123"/>
      <c r="G32" s="123"/>
      <c r="H32" s="337"/>
      <c r="I32" s="337"/>
      <c r="J32" s="123"/>
    </row>
    <row r="33" spans="2:10">
      <c r="B33" s="338" t="s">
        <v>3</v>
      </c>
      <c r="C33" s="339" t="s">
        <v>24</v>
      </c>
      <c r="D33" s="412">
        <v>49203.66</v>
      </c>
      <c r="E33" s="413">
        <v>110471.81</v>
      </c>
      <c r="F33" s="123"/>
      <c r="G33" s="123"/>
      <c r="H33" s="337"/>
      <c r="I33" s="337"/>
      <c r="J33" s="123"/>
    </row>
    <row r="34" spans="2:10">
      <c r="B34" s="338" t="s">
        <v>5</v>
      </c>
      <c r="C34" s="339" t="s">
        <v>25</v>
      </c>
      <c r="D34" s="412">
        <v>2385.4499999999998</v>
      </c>
      <c r="E34" s="413">
        <v>0</v>
      </c>
      <c r="F34" s="123"/>
      <c r="G34" s="123"/>
      <c r="H34" s="337"/>
      <c r="I34" s="337"/>
      <c r="J34" s="123"/>
    </row>
    <row r="35" spans="2:10">
      <c r="B35" s="338" t="s">
        <v>7</v>
      </c>
      <c r="C35" s="339" t="s">
        <v>26</v>
      </c>
      <c r="D35" s="412">
        <v>8362.61</v>
      </c>
      <c r="E35" s="413">
        <v>7694.17</v>
      </c>
      <c r="F35" s="123"/>
      <c r="G35" s="123"/>
      <c r="H35" s="337"/>
      <c r="I35" s="337"/>
      <c r="J35" s="123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123"/>
      <c r="H36" s="337"/>
      <c r="I36" s="337"/>
      <c r="J36" s="123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123"/>
      <c r="H37" s="337"/>
      <c r="I37" s="337"/>
      <c r="J37" s="123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G38" s="123"/>
      <c r="H38" s="337"/>
      <c r="I38" s="337"/>
      <c r="J38" s="123"/>
    </row>
    <row r="39" spans="2:10">
      <c r="B39" s="342" t="s">
        <v>32</v>
      </c>
      <c r="C39" s="343" t="s">
        <v>33</v>
      </c>
      <c r="D39" s="414">
        <v>11200.76</v>
      </c>
      <c r="E39" s="415">
        <v>3411.92</v>
      </c>
      <c r="F39" s="123"/>
      <c r="G39" s="123"/>
      <c r="H39" s="337"/>
      <c r="I39" s="337"/>
      <c r="J39" s="123"/>
    </row>
    <row r="40" spans="2:10" ht="11" thickBot="1">
      <c r="B40" s="344" t="s">
        <v>34</v>
      </c>
      <c r="C40" s="345" t="s">
        <v>35</v>
      </c>
      <c r="D40" s="416">
        <v>94525.79</v>
      </c>
      <c r="E40" s="417">
        <v>86186.35</v>
      </c>
      <c r="G40" s="335"/>
    </row>
    <row r="41" spans="2:10" ht="11" thickBot="1">
      <c r="B41" s="346" t="s">
        <v>36</v>
      </c>
      <c r="C41" s="347" t="s">
        <v>37</v>
      </c>
      <c r="D41" s="418">
        <v>842547.7</v>
      </c>
      <c r="E41" s="406">
        <f>SUM(E26,E27,E40)</f>
        <v>893752.95000000007</v>
      </c>
      <c r="F41" s="327"/>
      <c r="H41" s="123"/>
      <c r="I41" s="123"/>
      <c r="J41" s="123"/>
    </row>
    <row r="42" spans="2:10" ht="10.5">
      <c r="B42" s="348"/>
      <c r="C42" s="348"/>
      <c r="D42" s="419"/>
      <c r="E42" s="419"/>
      <c r="F42" s="327"/>
    </row>
    <row r="43" spans="2:10" ht="10.5">
      <c r="B43" s="310" t="s">
        <v>59</v>
      </c>
      <c r="C43" s="311"/>
      <c r="D43" s="311"/>
      <c r="E43" s="311"/>
      <c r="G43" s="123"/>
    </row>
    <row r="44" spans="2:10" ht="11" thickBot="1">
      <c r="B44" s="312" t="s">
        <v>116</v>
      </c>
      <c r="C44" s="351"/>
      <c r="D44" s="351"/>
      <c r="E44" s="351"/>
      <c r="G44" s="123"/>
    </row>
    <row r="45" spans="2:10" ht="11" thickBot="1">
      <c r="B45" s="313"/>
      <c r="C45" s="475" t="s">
        <v>38</v>
      </c>
      <c r="D45" s="393" t="s">
        <v>195</v>
      </c>
      <c r="E45" s="394" t="s">
        <v>200</v>
      </c>
      <c r="G45" s="123"/>
    </row>
    <row r="46" spans="2:10" ht="10.5">
      <c r="B46" s="476" t="s">
        <v>17</v>
      </c>
      <c r="C46" s="316" t="s">
        <v>107</v>
      </c>
      <c r="D46" s="420"/>
      <c r="E46" s="421"/>
      <c r="G46" s="123"/>
    </row>
    <row r="47" spans="2:10">
      <c r="B47" s="477" t="s">
        <v>3</v>
      </c>
      <c r="C47" s="339" t="s">
        <v>39</v>
      </c>
      <c r="D47" s="422">
        <v>49852.07717398848</v>
      </c>
      <c r="E47" s="423">
        <v>51770.105300000003</v>
      </c>
      <c r="G47" s="358"/>
    </row>
    <row r="48" spans="2:10">
      <c r="B48" s="478" t="s">
        <v>5</v>
      </c>
      <c r="C48" s="343" t="s">
        <v>40</v>
      </c>
      <c r="D48" s="422">
        <v>51770.105300000003</v>
      </c>
      <c r="E48" s="424">
        <v>49825.610500000003</v>
      </c>
      <c r="G48" s="361"/>
    </row>
    <row r="49" spans="2:7" ht="10.5">
      <c r="B49" s="480" t="s">
        <v>22</v>
      </c>
      <c r="C49" s="457" t="s">
        <v>108</v>
      </c>
      <c r="D49" s="425"/>
      <c r="E49" s="426"/>
    </row>
    <row r="50" spans="2:7">
      <c r="B50" s="477" t="s">
        <v>3</v>
      </c>
      <c r="C50" s="339" t="s">
        <v>39</v>
      </c>
      <c r="D50" s="422">
        <v>14.409000000000001</v>
      </c>
      <c r="E50" s="427">
        <v>16.274799999999999</v>
      </c>
      <c r="G50" s="361"/>
    </row>
    <row r="51" spans="2:7">
      <c r="B51" s="477" t="s">
        <v>5</v>
      </c>
      <c r="C51" s="339" t="s">
        <v>109</v>
      </c>
      <c r="D51" s="422">
        <v>13.954600000000001</v>
      </c>
      <c r="E51" s="427">
        <v>13.6235</v>
      </c>
    </row>
    <row r="52" spans="2:7">
      <c r="B52" s="477" t="s">
        <v>7</v>
      </c>
      <c r="C52" s="339" t="s">
        <v>110</v>
      </c>
      <c r="D52" s="422">
        <v>16.6645</v>
      </c>
      <c r="E52" s="427">
        <v>17.971600000000002</v>
      </c>
    </row>
    <row r="53" spans="2:7" ht="10.5" thickBot="1">
      <c r="B53" s="481" t="s">
        <v>8</v>
      </c>
      <c r="C53" s="482" t="s">
        <v>40</v>
      </c>
      <c r="D53" s="428">
        <v>16.274799999999999</v>
      </c>
      <c r="E53" s="429">
        <v>17.9376</v>
      </c>
    </row>
    <row r="54" spans="2:7">
      <c r="B54" s="483"/>
      <c r="C54" s="484"/>
      <c r="D54" s="430"/>
      <c r="E54" s="430"/>
    </row>
    <row r="55" spans="2:7" ht="10.5">
      <c r="B55" s="310" t="s">
        <v>61</v>
      </c>
      <c r="C55" s="311"/>
      <c r="D55" s="311"/>
      <c r="E55" s="311"/>
    </row>
    <row r="56" spans="2:7" ht="11" thickBot="1">
      <c r="B56" s="312" t="s">
        <v>111</v>
      </c>
      <c r="C56" s="351"/>
      <c r="D56" s="351"/>
      <c r="E56" s="351"/>
    </row>
    <row r="57" spans="2:7" ht="20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895102.19000000006</v>
      </c>
      <c r="E58" s="432">
        <f>D58/E21</f>
        <v>1.001509634177991</v>
      </c>
    </row>
    <row r="59" spans="2:7" ht="20">
      <c r="B59" s="374" t="s">
        <v>3</v>
      </c>
      <c r="C59" s="375" t="s">
        <v>43</v>
      </c>
      <c r="D59" s="433">
        <v>0</v>
      </c>
      <c r="E59" s="434">
        <v>0</v>
      </c>
    </row>
    <row r="60" spans="2:7">
      <c r="B60" s="376" t="s">
        <v>204</v>
      </c>
      <c r="C60" s="375" t="s">
        <v>119</v>
      </c>
      <c r="D60" s="433">
        <v>0</v>
      </c>
      <c r="E60" s="434">
        <v>0</v>
      </c>
    </row>
    <row r="61" spans="2:7">
      <c r="B61" s="376" t="s">
        <v>205</v>
      </c>
      <c r="C61" s="375" t="s">
        <v>206</v>
      </c>
      <c r="D61" s="433">
        <v>0</v>
      </c>
      <c r="E61" s="434">
        <v>0</v>
      </c>
    </row>
    <row r="62" spans="2:7">
      <c r="B62" s="376" t="s">
        <v>207</v>
      </c>
      <c r="C62" s="375" t="s">
        <v>208</v>
      </c>
      <c r="D62" s="433">
        <v>0</v>
      </c>
      <c r="E62" s="434">
        <v>0</v>
      </c>
    </row>
    <row r="63" spans="2:7" ht="20">
      <c r="B63" s="377" t="s">
        <v>5</v>
      </c>
      <c r="C63" s="378" t="s">
        <v>44</v>
      </c>
      <c r="D63" s="433">
        <v>0</v>
      </c>
      <c r="E63" s="434">
        <v>0</v>
      </c>
    </row>
    <row r="64" spans="2:7">
      <c r="B64" s="377" t="s">
        <v>7</v>
      </c>
      <c r="C64" s="378" t="s">
        <v>45</v>
      </c>
      <c r="D64" s="433">
        <v>0</v>
      </c>
      <c r="E64" s="434">
        <v>0</v>
      </c>
      <c r="G64" s="123"/>
    </row>
    <row r="65" spans="2:7">
      <c r="B65" s="379" t="s">
        <v>101</v>
      </c>
      <c r="C65" s="378" t="s">
        <v>209</v>
      </c>
      <c r="D65" s="433">
        <v>0</v>
      </c>
      <c r="E65" s="434">
        <v>0</v>
      </c>
    </row>
    <row r="66" spans="2:7">
      <c r="B66" s="379" t="s">
        <v>102</v>
      </c>
      <c r="C66" s="378" t="s">
        <v>11</v>
      </c>
      <c r="D66" s="433">
        <v>0</v>
      </c>
      <c r="E66" s="434">
        <v>0</v>
      </c>
      <c r="G66" s="123"/>
    </row>
    <row r="67" spans="2:7">
      <c r="B67" s="377" t="s">
        <v>8</v>
      </c>
      <c r="C67" s="378" t="s">
        <v>46</v>
      </c>
      <c r="D67" s="433">
        <v>0</v>
      </c>
      <c r="E67" s="434">
        <v>0</v>
      </c>
      <c r="G67" s="123"/>
    </row>
    <row r="68" spans="2:7">
      <c r="B68" s="379" t="s">
        <v>210</v>
      </c>
      <c r="C68" s="378" t="s">
        <v>209</v>
      </c>
      <c r="D68" s="433">
        <v>0</v>
      </c>
      <c r="E68" s="434">
        <v>0</v>
      </c>
    </row>
    <row r="69" spans="2:7">
      <c r="B69" s="379" t="s">
        <v>211</v>
      </c>
      <c r="C69" s="378" t="s">
        <v>11</v>
      </c>
      <c r="D69" s="433">
        <v>0</v>
      </c>
      <c r="E69" s="434">
        <v>0</v>
      </c>
    </row>
    <row r="70" spans="2:7">
      <c r="B70" s="377" t="s">
        <v>28</v>
      </c>
      <c r="C70" s="378" t="s">
        <v>47</v>
      </c>
      <c r="D70" s="435">
        <v>0</v>
      </c>
      <c r="E70" s="436">
        <v>0</v>
      </c>
    </row>
    <row r="71" spans="2:7">
      <c r="B71" s="374" t="s">
        <v>30</v>
      </c>
      <c r="C71" s="375" t="s">
        <v>48</v>
      </c>
      <c r="D71" s="433">
        <v>870024.26</v>
      </c>
      <c r="E71" s="434">
        <f>D71/E21</f>
        <v>0.97345050441511849</v>
      </c>
    </row>
    <row r="72" spans="2:7">
      <c r="B72" s="374" t="s">
        <v>212</v>
      </c>
      <c r="C72" s="375" t="s">
        <v>213</v>
      </c>
      <c r="D72" s="433">
        <v>870024.26</v>
      </c>
      <c r="E72" s="434">
        <f>D72/$E$21</f>
        <v>0.97345050441511849</v>
      </c>
    </row>
    <row r="73" spans="2:7">
      <c r="B73" s="374" t="s">
        <v>214</v>
      </c>
      <c r="C73" s="375" t="s">
        <v>215</v>
      </c>
      <c r="D73" s="433">
        <v>0</v>
      </c>
      <c r="E73" s="434">
        <v>0</v>
      </c>
    </row>
    <row r="74" spans="2:7">
      <c r="B74" s="374" t="s">
        <v>32</v>
      </c>
      <c r="C74" s="375" t="s">
        <v>113</v>
      </c>
      <c r="D74" s="433">
        <v>0</v>
      </c>
      <c r="E74" s="434">
        <v>0</v>
      </c>
    </row>
    <row r="75" spans="2:7">
      <c r="B75" s="374" t="s">
        <v>216</v>
      </c>
      <c r="C75" s="375" t="s">
        <v>217</v>
      </c>
      <c r="D75" s="433">
        <v>0</v>
      </c>
      <c r="E75" s="434">
        <v>0</v>
      </c>
    </row>
    <row r="76" spans="2:7">
      <c r="B76" s="374" t="s">
        <v>218</v>
      </c>
      <c r="C76" s="375" t="s">
        <v>219</v>
      </c>
      <c r="D76" s="433">
        <v>0</v>
      </c>
      <c r="E76" s="434">
        <v>0</v>
      </c>
    </row>
    <row r="77" spans="2:7">
      <c r="B77" s="374" t="s">
        <v>220</v>
      </c>
      <c r="C77" s="375" t="s">
        <v>221</v>
      </c>
      <c r="D77" s="433">
        <v>0</v>
      </c>
      <c r="E77" s="434">
        <v>0</v>
      </c>
    </row>
    <row r="78" spans="2:7">
      <c r="B78" s="374" t="s">
        <v>222</v>
      </c>
      <c r="C78" s="375" t="s">
        <v>223</v>
      </c>
      <c r="D78" s="433">
        <v>0</v>
      </c>
      <c r="E78" s="434">
        <v>0</v>
      </c>
    </row>
    <row r="79" spans="2:7">
      <c r="B79" s="374" t="s">
        <v>224</v>
      </c>
      <c r="C79" s="375" t="s">
        <v>225</v>
      </c>
      <c r="D79" s="433">
        <v>0</v>
      </c>
      <c r="E79" s="434">
        <v>0</v>
      </c>
    </row>
    <row r="80" spans="2:7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25077.93</v>
      </c>
      <c r="E87" s="436">
        <f>D87/E21</f>
        <v>2.8059129762872396E-2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40.1</v>
      </c>
      <c r="E89" s="441">
        <f>D89/E21</f>
        <v>4.4866984774707608E-5</v>
      </c>
    </row>
    <row r="90" spans="2:5" ht="10.5">
      <c r="B90" s="385" t="s">
        <v>59</v>
      </c>
      <c r="C90" s="386" t="s">
        <v>62</v>
      </c>
      <c r="D90" s="442">
        <f>E14</f>
        <v>307.72000000000003</v>
      </c>
      <c r="E90" s="443">
        <f>D90/E21</f>
        <v>3.4430096146815522E-4</v>
      </c>
    </row>
    <row r="91" spans="2:5" ht="10.5">
      <c r="B91" s="387" t="s">
        <v>61</v>
      </c>
      <c r="C91" s="388" t="s">
        <v>64</v>
      </c>
      <c r="D91" s="444">
        <f>E17</f>
        <v>1697.06</v>
      </c>
      <c r="E91" s="445">
        <f>D91/E21</f>
        <v>1.8988021242335484E-3</v>
      </c>
    </row>
    <row r="92" spans="2:5" ht="10.5">
      <c r="B92" s="383" t="s">
        <v>63</v>
      </c>
      <c r="C92" s="384" t="s">
        <v>65</v>
      </c>
      <c r="D92" s="440">
        <f>D58+D89+D90-D91</f>
        <v>893752.95</v>
      </c>
      <c r="E92" s="441">
        <f>E58+E89+E90-E91</f>
        <v>1.0000000000000002</v>
      </c>
    </row>
    <row r="93" spans="2:5">
      <c r="B93" s="380" t="s">
        <v>3</v>
      </c>
      <c r="C93" s="378" t="s">
        <v>66</v>
      </c>
      <c r="D93" s="435">
        <f>D92</f>
        <v>893752.95</v>
      </c>
      <c r="E93" s="436">
        <f>E92</f>
        <v>1.0000000000000002</v>
      </c>
    </row>
    <row r="94" spans="2:5">
      <c r="B94" s="380" t="s">
        <v>5</v>
      </c>
      <c r="C94" s="378" t="s">
        <v>114</v>
      </c>
      <c r="D94" s="435">
        <v>0</v>
      </c>
      <c r="E94" s="436">
        <v>0</v>
      </c>
    </row>
    <row r="95" spans="2:5" ht="10.5" thickBot="1">
      <c r="B95" s="389" t="s">
        <v>7</v>
      </c>
      <c r="C95" s="390" t="s">
        <v>115</v>
      </c>
      <c r="D95" s="446">
        <v>0</v>
      </c>
      <c r="E95" s="447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2" right="0.75" top="0.6" bottom="0.4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2">
    <pageSetUpPr fitToPage="1"/>
  </sheetPr>
  <dimension ref="A1:L95"/>
  <sheetViews>
    <sheetView zoomScale="85" zoomScaleNormal="85" workbookViewId="0">
      <selection activeCell="E18" sqref="E18"/>
    </sheetView>
  </sheetViews>
  <sheetFormatPr defaultRowHeight="10"/>
  <cols>
    <col min="1" max="1" width="9.1796875" style="1"/>
    <col min="2" max="2" width="4.453125" style="1" bestFit="1" customWidth="1"/>
    <col min="3" max="3" width="77.7265625" style="1" customWidth="1"/>
    <col min="4" max="4" width="17.453125" style="448" bestFit="1" customWidth="1"/>
    <col min="5" max="5" width="17.1796875" style="448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9.1796875" style="304" bestFit="1" customWidth="1"/>
    <col min="11" max="11" width="8.453125" style="304" bestFit="1" customWidth="1"/>
    <col min="12" max="12" width="12.453125" style="304" bestFit="1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97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</row>
    <row r="11" spans="2:12" ht="10.5">
      <c r="B11" s="315" t="s">
        <v>2</v>
      </c>
      <c r="C11" s="316" t="s">
        <v>104</v>
      </c>
      <c r="D11" s="395">
        <v>1423113.72</v>
      </c>
      <c r="E11" s="396">
        <f>SUM(E12:E14,E16)</f>
        <v>1563739.6099999999</v>
      </c>
      <c r="H11" s="123"/>
    </row>
    <row r="12" spans="2:12">
      <c r="B12" s="317" t="s">
        <v>3</v>
      </c>
      <c r="C12" s="318" t="s">
        <v>4</v>
      </c>
      <c r="D12" s="397">
        <v>1421621.97</v>
      </c>
      <c r="E12" s="398">
        <v>1563399.6</v>
      </c>
      <c r="H12" s="123"/>
    </row>
    <row r="13" spans="2:12">
      <c r="B13" s="317" t="s">
        <v>5</v>
      </c>
      <c r="C13" s="318" t="s">
        <v>6</v>
      </c>
      <c r="D13" s="397">
        <v>99.12</v>
      </c>
      <c r="E13" s="398">
        <v>64.13</v>
      </c>
      <c r="H13" s="123"/>
    </row>
    <row r="14" spans="2:12">
      <c r="B14" s="317" t="s">
        <v>7</v>
      </c>
      <c r="C14" s="318" t="s">
        <v>9</v>
      </c>
      <c r="D14" s="397">
        <v>1392.6299999999999</v>
      </c>
      <c r="E14" s="398">
        <v>275.88</v>
      </c>
      <c r="H14" s="123"/>
    </row>
    <row r="15" spans="2:12">
      <c r="B15" s="317" t="s">
        <v>101</v>
      </c>
      <c r="C15" s="318" t="s">
        <v>10</v>
      </c>
      <c r="D15" s="397">
        <v>1392.6299999999999</v>
      </c>
      <c r="E15" s="398">
        <v>275.88</v>
      </c>
      <c r="H15" s="123"/>
    </row>
    <row r="16" spans="2:12">
      <c r="B16" s="319" t="s">
        <v>102</v>
      </c>
      <c r="C16" s="320" t="s">
        <v>11</v>
      </c>
      <c r="D16" s="399">
        <v>0</v>
      </c>
      <c r="E16" s="400">
        <v>0</v>
      </c>
      <c r="H16" s="123"/>
    </row>
    <row r="17" spans="2:11" ht="10.5">
      <c r="B17" s="321" t="s">
        <v>12</v>
      </c>
      <c r="C17" s="322" t="s">
        <v>64</v>
      </c>
      <c r="D17" s="401">
        <v>1189.3900000000001</v>
      </c>
      <c r="E17" s="402">
        <f>SUM(E18:E20)</f>
        <v>1292.94</v>
      </c>
    </row>
    <row r="18" spans="2:11">
      <c r="B18" s="317" t="s">
        <v>3</v>
      </c>
      <c r="C18" s="318" t="s">
        <v>10</v>
      </c>
      <c r="D18" s="399">
        <v>1189.3900000000001</v>
      </c>
      <c r="E18" s="400">
        <v>1292.94</v>
      </c>
    </row>
    <row r="19" spans="2:11">
      <c r="B19" s="317" t="s">
        <v>5</v>
      </c>
      <c r="C19" s="318" t="s">
        <v>103</v>
      </c>
      <c r="D19" s="397">
        <v>0</v>
      </c>
      <c r="E19" s="398">
        <v>0</v>
      </c>
    </row>
    <row r="20" spans="2:11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1" ht="11" thickBot="1">
      <c r="B21" s="325" t="s">
        <v>105</v>
      </c>
      <c r="C21" s="326"/>
      <c r="D21" s="405">
        <v>1421924.33</v>
      </c>
      <c r="E21" s="406">
        <f>E11-E17</f>
        <v>1562446.67</v>
      </c>
      <c r="F21" s="327"/>
      <c r="G21" s="327"/>
      <c r="H21" s="328"/>
      <c r="J21" s="329"/>
      <c r="K21" s="328"/>
    </row>
    <row r="22" spans="2:11">
      <c r="B22" s="2"/>
      <c r="C22" s="5"/>
      <c r="D22" s="263"/>
      <c r="E22" s="263"/>
      <c r="G22" s="327"/>
      <c r="H22" s="327"/>
    </row>
    <row r="23" spans="2:11" ht="10.5">
      <c r="B23" s="310" t="s">
        <v>99</v>
      </c>
      <c r="C23" s="330"/>
      <c r="D23" s="330"/>
      <c r="E23" s="330"/>
      <c r="G23" s="123"/>
    </row>
    <row r="24" spans="2:11" ht="11" thickBot="1">
      <c r="B24" s="312" t="s">
        <v>100</v>
      </c>
      <c r="C24" s="331"/>
      <c r="D24" s="331"/>
      <c r="E24" s="331"/>
    </row>
    <row r="25" spans="2:11" ht="11" thickBot="1">
      <c r="B25" s="313"/>
      <c r="C25" s="332" t="s">
        <v>1</v>
      </c>
      <c r="D25" s="393" t="s">
        <v>195</v>
      </c>
      <c r="E25" s="394" t="s">
        <v>200</v>
      </c>
    </row>
    <row r="26" spans="2:11" ht="10.5">
      <c r="B26" s="333" t="s">
        <v>14</v>
      </c>
      <c r="C26" s="334" t="s">
        <v>15</v>
      </c>
      <c r="D26" s="407">
        <v>1402129.22</v>
      </c>
      <c r="E26" s="408">
        <f>D21</f>
        <v>1421924.33</v>
      </c>
      <c r="G26" s="335"/>
    </row>
    <row r="27" spans="2:11" ht="10.5">
      <c r="B27" s="321" t="s">
        <v>16</v>
      </c>
      <c r="C27" s="336" t="s">
        <v>106</v>
      </c>
      <c r="D27" s="409">
        <v>-33750.19</v>
      </c>
      <c r="E27" s="410">
        <v>25598.5</v>
      </c>
      <c r="F27" s="123"/>
      <c r="G27" s="123"/>
      <c r="H27" s="337"/>
      <c r="I27" s="337"/>
      <c r="J27" s="123"/>
    </row>
    <row r="28" spans="2:11" ht="10.5">
      <c r="B28" s="321" t="s">
        <v>17</v>
      </c>
      <c r="C28" s="336" t="s">
        <v>18</v>
      </c>
      <c r="D28" s="409">
        <v>159761.51999999999</v>
      </c>
      <c r="E28" s="411">
        <v>146888.07999999999</v>
      </c>
      <c r="F28" s="123"/>
      <c r="G28" s="123"/>
      <c r="H28" s="337"/>
      <c r="I28" s="337"/>
      <c r="J28" s="123"/>
    </row>
    <row r="29" spans="2:11">
      <c r="B29" s="338" t="s">
        <v>3</v>
      </c>
      <c r="C29" s="339" t="s">
        <v>19</v>
      </c>
      <c r="D29" s="412">
        <v>155876.76</v>
      </c>
      <c r="E29" s="413">
        <v>146280.54</v>
      </c>
      <c r="F29" s="123"/>
      <c r="G29" s="123"/>
      <c r="H29" s="337"/>
      <c r="I29" s="337"/>
      <c r="J29" s="123"/>
    </row>
    <row r="30" spans="2:11">
      <c r="B30" s="338" t="s">
        <v>5</v>
      </c>
      <c r="C30" s="339" t="s">
        <v>20</v>
      </c>
      <c r="D30" s="412">
        <v>0</v>
      </c>
      <c r="E30" s="413">
        <v>0</v>
      </c>
      <c r="F30" s="123"/>
      <c r="G30" s="123"/>
      <c r="H30" s="337"/>
      <c r="I30" s="337"/>
      <c r="J30" s="123"/>
    </row>
    <row r="31" spans="2:11">
      <c r="B31" s="338" t="s">
        <v>7</v>
      </c>
      <c r="C31" s="339" t="s">
        <v>21</v>
      </c>
      <c r="D31" s="412">
        <v>3884.76</v>
      </c>
      <c r="E31" s="413">
        <v>607.54</v>
      </c>
      <c r="F31" s="123"/>
      <c r="G31" s="123"/>
      <c r="H31" s="337"/>
      <c r="I31" s="337"/>
      <c r="J31" s="123"/>
    </row>
    <row r="32" spans="2:11" ht="10.5">
      <c r="B32" s="340" t="s">
        <v>22</v>
      </c>
      <c r="C32" s="341" t="s">
        <v>23</v>
      </c>
      <c r="D32" s="409">
        <v>193511.71</v>
      </c>
      <c r="E32" s="411">
        <v>121289.58</v>
      </c>
      <c r="F32" s="123"/>
      <c r="G32" s="123"/>
      <c r="H32" s="337"/>
      <c r="I32" s="337"/>
      <c r="J32" s="123"/>
    </row>
    <row r="33" spans="2:10">
      <c r="B33" s="338" t="s">
        <v>3</v>
      </c>
      <c r="C33" s="339" t="s">
        <v>24</v>
      </c>
      <c r="D33" s="412">
        <v>176689.15</v>
      </c>
      <c r="E33" s="413">
        <v>109422.83</v>
      </c>
      <c r="F33" s="123"/>
      <c r="G33" s="123"/>
      <c r="H33" s="337"/>
      <c r="I33" s="337"/>
      <c r="J33" s="123"/>
    </row>
    <row r="34" spans="2:10">
      <c r="B34" s="338" t="s">
        <v>5</v>
      </c>
      <c r="C34" s="339" t="s">
        <v>25</v>
      </c>
      <c r="D34" s="412">
        <v>0</v>
      </c>
      <c r="E34" s="413">
        <v>0</v>
      </c>
      <c r="F34" s="123"/>
      <c r="G34" s="123"/>
      <c r="H34" s="337"/>
      <c r="I34" s="337"/>
      <c r="J34" s="123"/>
    </row>
    <row r="35" spans="2:10">
      <c r="B35" s="338" t="s">
        <v>7</v>
      </c>
      <c r="C35" s="339" t="s">
        <v>26</v>
      </c>
      <c r="D35" s="412">
        <v>12942.88</v>
      </c>
      <c r="E35" s="413">
        <v>11772.9</v>
      </c>
      <c r="F35" s="123"/>
      <c r="G35" s="123"/>
      <c r="H35" s="337"/>
      <c r="I35" s="337"/>
      <c r="J35" s="123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123"/>
      <c r="H36" s="337"/>
      <c r="I36" s="337"/>
      <c r="J36" s="123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123"/>
      <c r="H37" s="337"/>
      <c r="I37" s="337"/>
      <c r="J37" s="123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G38" s="123"/>
      <c r="H38" s="337"/>
      <c r="I38" s="337"/>
      <c r="J38" s="123"/>
    </row>
    <row r="39" spans="2:10">
      <c r="B39" s="342" t="s">
        <v>32</v>
      </c>
      <c r="C39" s="343" t="s">
        <v>33</v>
      </c>
      <c r="D39" s="414">
        <v>3879.68</v>
      </c>
      <c r="E39" s="415">
        <v>93.85</v>
      </c>
      <c r="F39" s="123"/>
      <c r="G39" s="123"/>
      <c r="H39" s="337"/>
      <c r="I39" s="337"/>
      <c r="J39" s="123"/>
    </row>
    <row r="40" spans="2:10" ht="11" thickBot="1">
      <c r="B40" s="344" t="s">
        <v>34</v>
      </c>
      <c r="C40" s="345" t="s">
        <v>35</v>
      </c>
      <c r="D40" s="416">
        <v>53545.3</v>
      </c>
      <c r="E40" s="417">
        <v>114923.84</v>
      </c>
      <c r="G40" s="335"/>
      <c r="H40" s="453"/>
    </row>
    <row r="41" spans="2:10" ht="11" thickBot="1">
      <c r="B41" s="346" t="s">
        <v>36</v>
      </c>
      <c r="C41" s="347" t="s">
        <v>37</v>
      </c>
      <c r="D41" s="418">
        <v>1421924.33</v>
      </c>
      <c r="E41" s="406">
        <f>SUM(E26,E27,E40)</f>
        <v>1562446.6700000002</v>
      </c>
      <c r="F41" s="327"/>
      <c r="G41" s="335"/>
    </row>
    <row r="42" spans="2:10" ht="10.5">
      <c r="B42" s="348"/>
      <c r="C42" s="348"/>
      <c r="D42" s="419"/>
      <c r="E42" s="419"/>
      <c r="F42" s="327"/>
      <c r="G42" s="350"/>
    </row>
    <row r="43" spans="2:10" ht="10.5">
      <c r="B43" s="310" t="s">
        <v>59</v>
      </c>
      <c r="C43" s="311"/>
      <c r="D43" s="311"/>
      <c r="E43" s="311"/>
      <c r="G43" s="123"/>
    </row>
    <row r="44" spans="2:10" ht="11" thickBot="1">
      <c r="B44" s="312" t="s">
        <v>116</v>
      </c>
      <c r="C44" s="351"/>
      <c r="D44" s="351"/>
      <c r="E44" s="351"/>
      <c r="G44" s="123"/>
    </row>
    <row r="45" spans="2:10" ht="11" thickBot="1">
      <c r="B45" s="313"/>
      <c r="C45" s="475" t="s">
        <v>38</v>
      </c>
      <c r="D45" s="393" t="s">
        <v>195</v>
      </c>
      <c r="E45" s="394" t="s">
        <v>200</v>
      </c>
      <c r="G45" s="123"/>
    </row>
    <row r="46" spans="2:10" ht="10.5">
      <c r="B46" s="476" t="s">
        <v>17</v>
      </c>
      <c r="C46" s="316" t="s">
        <v>107</v>
      </c>
      <c r="D46" s="420"/>
      <c r="E46" s="421"/>
      <c r="G46" s="123"/>
    </row>
    <row r="47" spans="2:10">
      <c r="B47" s="477" t="s">
        <v>3</v>
      </c>
      <c r="C47" s="339" t="s">
        <v>39</v>
      </c>
      <c r="D47" s="422">
        <v>124389.35247203271</v>
      </c>
      <c r="E47" s="423">
        <v>121444.8049</v>
      </c>
      <c r="G47" s="123"/>
    </row>
    <row r="48" spans="2:10">
      <c r="B48" s="478" t="s">
        <v>5</v>
      </c>
      <c r="C48" s="343" t="s">
        <v>40</v>
      </c>
      <c r="D48" s="422">
        <v>121444.8049</v>
      </c>
      <c r="E48" s="424">
        <v>123576.28441913379</v>
      </c>
      <c r="G48" s="361"/>
      <c r="I48" s="358"/>
    </row>
    <row r="49" spans="2:7" ht="10.5">
      <c r="B49" s="480" t="s">
        <v>22</v>
      </c>
      <c r="C49" s="457" t="s">
        <v>108</v>
      </c>
      <c r="D49" s="425"/>
      <c r="E49" s="426"/>
    </row>
    <row r="50" spans="2:7">
      <c r="B50" s="477" t="s">
        <v>3</v>
      </c>
      <c r="C50" s="339" t="s">
        <v>39</v>
      </c>
      <c r="D50" s="422">
        <v>11.2721</v>
      </c>
      <c r="E50" s="427">
        <v>11.708400000000001</v>
      </c>
    </row>
    <row r="51" spans="2:7">
      <c r="B51" s="477" t="s">
        <v>5</v>
      </c>
      <c r="C51" s="339" t="s">
        <v>109</v>
      </c>
      <c r="D51" s="422">
        <v>11.160600000000001</v>
      </c>
      <c r="E51" s="427">
        <v>11.6142</v>
      </c>
    </row>
    <row r="52" spans="2:7">
      <c r="B52" s="477" t="s">
        <v>7</v>
      </c>
      <c r="C52" s="339" t="s">
        <v>110</v>
      </c>
      <c r="D52" s="422">
        <v>11.8414</v>
      </c>
      <c r="E52" s="427">
        <v>12.6439</v>
      </c>
    </row>
    <row r="53" spans="2:7" ht="10.5" thickBot="1">
      <c r="B53" s="481" t="s">
        <v>8</v>
      </c>
      <c r="C53" s="482" t="s">
        <v>40</v>
      </c>
      <c r="D53" s="428">
        <v>11.708400000000001</v>
      </c>
      <c r="E53" s="429">
        <v>12.643600000000001</v>
      </c>
    </row>
    <row r="54" spans="2:7">
      <c r="B54" s="483"/>
      <c r="C54" s="484"/>
      <c r="D54" s="430"/>
      <c r="E54" s="430"/>
    </row>
    <row r="55" spans="2:7" ht="10.5">
      <c r="B55" s="310" t="s">
        <v>61</v>
      </c>
      <c r="C55" s="311"/>
      <c r="D55" s="311"/>
      <c r="E55" s="311"/>
    </row>
    <row r="56" spans="2:7" ht="11" thickBot="1">
      <c r="B56" s="312" t="s">
        <v>111</v>
      </c>
      <c r="C56" s="351"/>
      <c r="D56" s="351"/>
      <c r="E56" s="351"/>
    </row>
    <row r="57" spans="2:7" ht="21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1563399.5999999999</v>
      </c>
      <c r="E58" s="432">
        <f>D58/E21</f>
        <v>1.0006098960164829</v>
      </c>
    </row>
    <row r="59" spans="2:7" ht="20">
      <c r="B59" s="374" t="s">
        <v>3</v>
      </c>
      <c r="C59" s="375" t="s">
        <v>43</v>
      </c>
      <c r="D59" s="433">
        <v>0</v>
      </c>
      <c r="E59" s="434">
        <v>0</v>
      </c>
    </row>
    <row r="60" spans="2:7">
      <c r="B60" s="376" t="s">
        <v>204</v>
      </c>
      <c r="C60" s="375" t="s">
        <v>119</v>
      </c>
      <c r="D60" s="433">
        <v>0</v>
      </c>
      <c r="E60" s="434">
        <v>0</v>
      </c>
    </row>
    <row r="61" spans="2:7">
      <c r="B61" s="376" t="s">
        <v>205</v>
      </c>
      <c r="C61" s="375" t="s">
        <v>206</v>
      </c>
      <c r="D61" s="433">
        <v>0</v>
      </c>
      <c r="E61" s="434">
        <v>0</v>
      </c>
    </row>
    <row r="62" spans="2:7">
      <c r="B62" s="376" t="s">
        <v>207</v>
      </c>
      <c r="C62" s="375" t="s">
        <v>208</v>
      </c>
      <c r="D62" s="433">
        <v>0</v>
      </c>
      <c r="E62" s="434">
        <v>0</v>
      </c>
    </row>
    <row r="63" spans="2:7" ht="20">
      <c r="B63" s="377" t="s">
        <v>5</v>
      </c>
      <c r="C63" s="378" t="s">
        <v>44</v>
      </c>
      <c r="D63" s="433">
        <v>0</v>
      </c>
      <c r="E63" s="434">
        <v>0</v>
      </c>
    </row>
    <row r="64" spans="2:7">
      <c r="B64" s="377" t="s">
        <v>7</v>
      </c>
      <c r="C64" s="378" t="s">
        <v>45</v>
      </c>
      <c r="D64" s="433">
        <v>0</v>
      </c>
      <c r="E64" s="434">
        <v>0</v>
      </c>
      <c r="G64" s="123"/>
    </row>
    <row r="65" spans="2:7">
      <c r="B65" s="379" t="s">
        <v>101</v>
      </c>
      <c r="C65" s="378" t="s">
        <v>209</v>
      </c>
      <c r="D65" s="433">
        <v>0</v>
      </c>
      <c r="E65" s="434">
        <v>0</v>
      </c>
    </row>
    <row r="66" spans="2:7">
      <c r="B66" s="379" t="s">
        <v>102</v>
      </c>
      <c r="C66" s="378" t="s">
        <v>11</v>
      </c>
      <c r="D66" s="433">
        <v>0</v>
      </c>
      <c r="E66" s="434">
        <v>0</v>
      </c>
    </row>
    <row r="67" spans="2:7">
      <c r="B67" s="377" t="s">
        <v>8</v>
      </c>
      <c r="C67" s="378" t="s">
        <v>46</v>
      </c>
      <c r="D67" s="433">
        <v>0</v>
      </c>
      <c r="E67" s="434">
        <v>0</v>
      </c>
    </row>
    <row r="68" spans="2:7">
      <c r="B68" s="379" t="s">
        <v>210</v>
      </c>
      <c r="C68" s="378" t="s">
        <v>209</v>
      </c>
      <c r="D68" s="433">
        <v>0</v>
      </c>
      <c r="E68" s="434">
        <v>0</v>
      </c>
    </row>
    <row r="69" spans="2:7">
      <c r="B69" s="379" t="s">
        <v>211</v>
      </c>
      <c r="C69" s="378" t="s">
        <v>11</v>
      </c>
      <c r="D69" s="433">
        <v>0</v>
      </c>
      <c r="E69" s="434">
        <v>0</v>
      </c>
    </row>
    <row r="70" spans="2:7">
      <c r="B70" s="377" t="s">
        <v>28</v>
      </c>
      <c r="C70" s="378" t="s">
        <v>47</v>
      </c>
      <c r="D70" s="435">
        <v>0</v>
      </c>
      <c r="E70" s="436">
        <v>0</v>
      </c>
    </row>
    <row r="71" spans="2:7">
      <c r="B71" s="374" t="s">
        <v>30</v>
      </c>
      <c r="C71" s="375" t="s">
        <v>48</v>
      </c>
      <c r="D71" s="433">
        <v>1522830.45</v>
      </c>
      <c r="E71" s="434">
        <f>D71/E21</f>
        <v>0.97464475379502069</v>
      </c>
    </row>
    <row r="72" spans="2:7">
      <c r="B72" s="374" t="s">
        <v>212</v>
      </c>
      <c r="C72" s="375" t="s">
        <v>213</v>
      </c>
      <c r="D72" s="433">
        <v>1522830.45</v>
      </c>
      <c r="E72" s="434">
        <f>D72/$E$21</f>
        <v>0.97464475379502069</v>
      </c>
    </row>
    <row r="73" spans="2:7">
      <c r="B73" s="374" t="s">
        <v>214</v>
      </c>
      <c r="C73" s="375" t="s">
        <v>215</v>
      </c>
      <c r="D73" s="433">
        <v>0</v>
      </c>
      <c r="E73" s="434">
        <v>0</v>
      </c>
    </row>
    <row r="74" spans="2:7">
      <c r="B74" s="374" t="s">
        <v>32</v>
      </c>
      <c r="C74" s="375" t="s">
        <v>113</v>
      </c>
      <c r="D74" s="433">
        <v>0</v>
      </c>
      <c r="E74" s="434">
        <v>0</v>
      </c>
    </row>
    <row r="75" spans="2:7">
      <c r="B75" s="374" t="s">
        <v>216</v>
      </c>
      <c r="C75" s="375" t="s">
        <v>217</v>
      </c>
      <c r="D75" s="433">
        <v>0</v>
      </c>
      <c r="E75" s="434">
        <v>0</v>
      </c>
      <c r="G75" s="350"/>
    </row>
    <row r="76" spans="2:7">
      <c r="B76" s="374" t="s">
        <v>218</v>
      </c>
      <c r="C76" s="375" t="s">
        <v>219</v>
      </c>
      <c r="D76" s="433">
        <v>0</v>
      </c>
      <c r="E76" s="434">
        <v>0</v>
      </c>
    </row>
    <row r="77" spans="2:7">
      <c r="B77" s="374" t="s">
        <v>220</v>
      </c>
      <c r="C77" s="375" t="s">
        <v>221</v>
      </c>
      <c r="D77" s="433">
        <v>0</v>
      </c>
      <c r="E77" s="434">
        <v>0</v>
      </c>
    </row>
    <row r="78" spans="2:7">
      <c r="B78" s="374" t="s">
        <v>222</v>
      </c>
      <c r="C78" s="375" t="s">
        <v>223</v>
      </c>
      <c r="D78" s="433">
        <v>0</v>
      </c>
      <c r="E78" s="434">
        <v>0</v>
      </c>
    </row>
    <row r="79" spans="2:7">
      <c r="B79" s="374" t="s">
        <v>224</v>
      </c>
      <c r="C79" s="375" t="s">
        <v>225</v>
      </c>
      <c r="D79" s="433">
        <v>0</v>
      </c>
      <c r="E79" s="434">
        <v>0</v>
      </c>
    </row>
    <row r="80" spans="2:7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40569.15</v>
      </c>
      <c r="E87" s="436">
        <f>D87/E21</f>
        <v>2.5965142221462192E-2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64.13</v>
      </c>
      <c r="E89" s="441">
        <f>D89/E21</f>
        <v>4.1044600901482288E-5</v>
      </c>
    </row>
    <row r="90" spans="2:5" ht="10.5">
      <c r="B90" s="385" t="s">
        <v>59</v>
      </c>
      <c r="C90" s="386" t="s">
        <v>62</v>
      </c>
      <c r="D90" s="442">
        <f>E14</f>
        <v>275.88</v>
      </c>
      <c r="E90" s="443">
        <f>D90/E21</f>
        <v>1.7656922651958419E-4</v>
      </c>
    </row>
    <row r="91" spans="2:5" ht="10.5">
      <c r="B91" s="387" t="s">
        <v>61</v>
      </c>
      <c r="C91" s="388" t="s">
        <v>64</v>
      </c>
      <c r="D91" s="444">
        <f>E17</f>
        <v>1292.94</v>
      </c>
      <c r="E91" s="445">
        <f>D91/E21</f>
        <v>8.2750984390398438E-4</v>
      </c>
    </row>
    <row r="92" spans="2:5" ht="10.5">
      <c r="B92" s="383" t="s">
        <v>63</v>
      </c>
      <c r="C92" s="384" t="s">
        <v>65</v>
      </c>
      <c r="D92" s="440">
        <f>D58+D89+D90-D91</f>
        <v>1562446.6699999997</v>
      </c>
      <c r="E92" s="441">
        <f>E58+E89+E90-E91</f>
        <v>0.99999999999999989</v>
      </c>
    </row>
    <row r="93" spans="2:5">
      <c r="B93" s="380" t="s">
        <v>3</v>
      </c>
      <c r="C93" s="378" t="s">
        <v>66</v>
      </c>
      <c r="D93" s="435">
        <f>D92</f>
        <v>1562446.6699999997</v>
      </c>
      <c r="E93" s="436">
        <f>E92</f>
        <v>0.99999999999999989</v>
      </c>
    </row>
    <row r="94" spans="2:5">
      <c r="B94" s="380" t="s">
        <v>5</v>
      </c>
      <c r="C94" s="378" t="s">
        <v>114</v>
      </c>
      <c r="D94" s="435">
        <v>0</v>
      </c>
      <c r="E94" s="436">
        <v>0</v>
      </c>
    </row>
    <row r="95" spans="2:5" ht="10.5" thickBot="1">
      <c r="B95" s="389" t="s">
        <v>7</v>
      </c>
      <c r="C95" s="390" t="s">
        <v>115</v>
      </c>
      <c r="D95" s="446">
        <v>0</v>
      </c>
      <c r="E95" s="447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3">
    <pageSetUpPr fitToPage="1"/>
  </sheetPr>
  <dimension ref="A1:Q102"/>
  <sheetViews>
    <sheetView zoomScale="85" zoomScaleNormal="85" workbookViewId="0">
      <selection activeCell="D59" sqref="D59"/>
    </sheetView>
  </sheetViews>
  <sheetFormatPr defaultRowHeight="10"/>
  <cols>
    <col min="1" max="1" width="9.1796875" style="1"/>
    <col min="2" max="2" width="4.1796875" style="1" bestFit="1" customWidth="1"/>
    <col min="3" max="3" width="77.7265625" style="1" customWidth="1"/>
    <col min="4" max="4" width="17" style="448" bestFit="1" customWidth="1"/>
    <col min="5" max="5" width="16.45312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8.54296875" style="304" bestFit="1" customWidth="1"/>
    <col min="11" max="11" width="7" style="304" bestFit="1" customWidth="1"/>
    <col min="12" max="12" width="12.453125" style="304" bestFit="1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118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</row>
    <row r="11" spans="2:12" ht="10.5">
      <c r="B11" s="315" t="s">
        <v>2</v>
      </c>
      <c r="C11" s="316" t="s">
        <v>104</v>
      </c>
      <c r="D11" s="395">
        <v>898507.43</v>
      </c>
      <c r="E11" s="396">
        <f>SUM(E12:E14,E16)</f>
        <v>781931.16999999993</v>
      </c>
      <c r="H11" s="123"/>
    </row>
    <row r="12" spans="2:12">
      <c r="B12" s="317" t="s">
        <v>3</v>
      </c>
      <c r="C12" s="318" t="s">
        <v>4</v>
      </c>
      <c r="D12" s="397">
        <v>855613.59000000008</v>
      </c>
      <c r="E12" s="398">
        <v>778186.71</v>
      </c>
      <c r="H12" s="123"/>
    </row>
    <row r="13" spans="2:12">
      <c r="B13" s="317" t="s">
        <v>5</v>
      </c>
      <c r="C13" s="318" t="s">
        <v>6</v>
      </c>
      <c r="D13" s="397">
        <v>42521.63</v>
      </c>
      <c r="E13" s="398">
        <v>3744.46</v>
      </c>
      <c r="H13" s="123"/>
    </row>
    <row r="14" spans="2:12">
      <c r="B14" s="317" t="s">
        <v>7</v>
      </c>
      <c r="C14" s="318" t="s">
        <v>9</v>
      </c>
      <c r="D14" s="397">
        <v>372.21</v>
      </c>
      <c r="E14" s="398">
        <v>0</v>
      </c>
      <c r="H14" s="123"/>
    </row>
    <row r="15" spans="2:12">
      <c r="B15" s="317" t="s">
        <v>101</v>
      </c>
      <c r="C15" s="318" t="s">
        <v>10</v>
      </c>
      <c r="D15" s="397">
        <v>372.21</v>
      </c>
      <c r="E15" s="398">
        <v>0</v>
      </c>
      <c r="H15" s="123"/>
    </row>
    <row r="16" spans="2:12">
      <c r="B16" s="319" t="s">
        <v>102</v>
      </c>
      <c r="C16" s="320" t="s">
        <v>11</v>
      </c>
      <c r="D16" s="399">
        <v>0</v>
      </c>
      <c r="E16" s="400">
        <v>0</v>
      </c>
      <c r="H16" s="123"/>
    </row>
    <row r="17" spans="2:17" ht="10.5">
      <c r="B17" s="321" t="s">
        <v>12</v>
      </c>
      <c r="C17" s="322" t="s">
        <v>64</v>
      </c>
      <c r="D17" s="401">
        <v>2704.14</v>
      </c>
      <c r="E17" s="402">
        <f>SUM(E18:E20)</f>
        <v>2668.89</v>
      </c>
      <c r="H17" s="123"/>
    </row>
    <row r="18" spans="2:17">
      <c r="B18" s="317" t="s">
        <v>3</v>
      </c>
      <c r="C18" s="318" t="s">
        <v>10</v>
      </c>
      <c r="D18" s="399">
        <v>2704.14</v>
      </c>
      <c r="E18" s="400">
        <v>2668.89</v>
      </c>
      <c r="H18" s="123"/>
    </row>
    <row r="19" spans="2:17">
      <c r="B19" s="317" t="s">
        <v>5</v>
      </c>
      <c r="C19" s="318" t="s">
        <v>103</v>
      </c>
      <c r="D19" s="397">
        <v>0</v>
      </c>
      <c r="E19" s="398">
        <v>0</v>
      </c>
    </row>
    <row r="20" spans="2:17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7" ht="11" thickBot="1">
      <c r="B21" s="325" t="s">
        <v>105</v>
      </c>
      <c r="C21" s="326"/>
      <c r="D21" s="405">
        <v>895803.29</v>
      </c>
      <c r="E21" s="406">
        <f>E11-E17</f>
        <v>779262.27999999991</v>
      </c>
      <c r="F21" s="327"/>
      <c r="G21" s="327"/>
      <c r="H21" s="328"/>
      <c r="J21" s="329"/>
      <c r="K21" s="328"/>
    </row>
    <row r="22" spans="2:17">
      <c r="B22" s="2"/>
      <c r="C22" s="5"/>
      <c r="D22" s="263"/>
      <c r="E22" s="263"/>
      <c r="G22" s="327"/>
      <c r="H22" s="327"/>
    </row>
    <row r="23" spans="2:17" ht="10.5">
      <c r="B23" s="310" t="s">
        <v>99</v>
      </c>
      <c r="C23" s="330"/>
      <c r="D23" s="330"/>
      <c r="E23" s="330"/>
      <c r="G23" s="123"/>
    </row>
    <row r="24" spans="2:17" ht="11" thickBot="1">
      <c r="B24" s="312" t="s">
        <v>100</v>
      </c>
      <c r="C24" s="331"/>
      <c r="D24" s="331"/>
      <c r="E24" s="331"/>
    </row>
    <row r="25" spans="2:17" ht="11" thickBot="1">
      <c r="B25" s="352"/>
      <c r="C25" s="647" t="s">
        <v>1</v>
      </c>
      <c r="D25" s="393" t="s">
        <v>195</v>
      </c>
      <c r="E25" s="394" t="s">
        <v>200</v>
      </c>
    </row>
    <row r="26" spans="2:17" ht="10.5">
      <c r="B26" s="648" t="s">
        <v>14</v>
      </c>
      <c r="C26" s="649" t="s">
        <v>15</v>
      </c>
      <c r="D26" s="407">
        <v>897542.25</v>
      </c>
      <c r="E26" s="408">
        <f>D21</f>
        <v>895803.29</v>
      </c>
      <c r="G26" s="335"/>
    </row>
    <row r="27" spans="2:17" ht="10.5">
      <c r="B27" s="466" t="s">
        <v>16</v>
      </c>
      <c r="C27" s="467" t="s">
        <v>106</v>
      </c>
      <c r="D27" s="409">
        <v>-109470.21</v>
      </c>
      <c r="E27" s="410">
        <v>-33599.839999999997</v>
      </c>
      <c r="F27" s="123"/>
      <c r="G27" s="650"/>
      <c r="H27" s="337"/>
      <c r="I27" s="123"/>
      <c r="J27" s="335"/>
    </row>
    <row r="28" spans="2:17" ht="10.5">
      <c r="B28" s="466" t="s">
        <v>17</v>
      </c>
      <c r="C28" s="467" t="s">
        <v>18</v>
      </c>
      <c r="D28" s="409">
        <v>69730.710000000006</v>
      </c>
      <c r="E28" s="411">
        <v>60512.91</v>
      </c>
      <c r="F28" s="123"/>
      <c r="G28" s="337"/>
      <c r="H28" s="337"/>
      <c r="I28" s="123"/>
      <c r="J28" s="335"/>
    </row>
    <row r="29" spans="2:17" ht="10.5">
      <c r="B29" s="469" t="s">
        <v>3</v>
      </c>
      <c r="C29" s="357" t="s">
        <v>19</v>
      </c>
      <c r="D29" s="412">
        <v>67803.14</v>
      </c>
      <c r="E29" s="413">
        <v>59985.85</v>
      </c>
      <c r="F29" s="123"/>
      <c r="G29" s="337"/>
      <c r="H29" s="337"/>
      <c r="I29" s="123"/>
      <c r="J29" s="335"/>
    </row>
    <row r="30" spans="2:17" ht="10.5">
      <c r="B30" s="469" t="s">
        <v>5</v>
      </c>
      <c r="C30" s="357" t="s">
        <v>20</v>
      </c>
      <c r="D30" s="412">
        <v>0</v>
      </c>
      <c r="E30" s="413">
        <v>0</v>
      </c>
      <c r="F30" s="123"/>
      <c r="G30" s="337"/>
      <c r="H30" s="337"/>
      <c r="I30" s="123"/>
      <c r="J30" s="335"/>
      <c r="Q30" s="350"/>
    </row>
    <row r="31" spans="2:17" ht="10.5">
      <c r="B31" s="469" t="s">
        <v>7</v>
      </c>
      <c r="C31" s="357" t="s">
        <v>21</v>
      </c>
      <c r="D31" s="412">
        <v>1927.57</v>
      </c>
      <c r="E31" s="413">
        <v>527.05999999999995</v>
      </c>
      <c r="F31" s="123"/>
      <c r="G31" s="337"/>
      <c r="H31" s="337"/>
      <c r="I31" s="123"/>
      <c r="J31" s="335"/>
    </row>
    <row r="32" spans="2:17" ht="10.5">
      <c r="B32" s="471" t="s">
        <v>22</v>
      </c>
      <c r="C32" s="472" t="s">
        <v>23</v>
      </c>
      <c r="D32" s="409">
        <v>179200.92</v>
      </c>
      <c r="E32" s="411">
        <v>94112.75</v>
      </c>
      <c r="F32" s="123"/>
      <c r="G32" s="650"/>
      <c r="H32" s="337"/>
      <c r="I32" s="123"/>
      <c r="J32" s="335"/>
    </row>
    <row r="33" spans="2:10" ht="10.5">
      <c r="B33" s="469" t="s">
        <v>3</v>
      </c>
      <c r="C33" s="357" t="s">
        <v>24</v>
      </c>
      <c r="D33" s="412">
        <v>167887.76</v>
      </c>
      <c r="E33" s="413">
        <v>88200.38</v>
      </c>
      <c r="F33" s="123"/>
      <c r="G33" s="337"/>
      <c r="H33" s="337"/>
      <c r="I33" s="123"/>
      <c r="J33" s="335"/>
    </row>
    <row r="34" spans="2:10" ht="10.5">
      <c r="B34" s="469" t="s">
        <v>5</v>
      </c>
      <c r="C34" s="357" t="s">
        <v>25</v>
      </c>
      <c r="D34" s="412">
        <v>0</v>
      </c>
      <c r="E34" s="413">
        <v>0</v>
      </c>
      <c r="F34" s="123"/>
      <c r="G34" s="337"/>
      <c r="H34" s="337"/>
      <c r="I34" s="123"/>
      <c r="J34" s="335"/>
    </row>
    <row r="35" spans="2:10" ht="10.5">
      <c r="B35" s="469" t="s">
        <v>7</v>
      </c>
      <c r="C35" s="357" t="s">
        <v>26</v>
      </c>
      <c r="D35" s="412">
        <v>5390.75</v>
      </c>
      <c r="E35" s="413">
        <v>4386.66</v>
      </c>
      <c r="F35" s="123"/>
      <c r="G35" s="337"/>
      <c r="H35" s="337"/>
      <c r="I35" s="123"/>
      <c r="J35" s="335"/>
    </row>
    <row r="36" spans="2:10" ht="10.5">
      <c r="B36" s="469" t="s">
        <v>8</v>
      </c>
      <c r="C36" s="357" t="s">
        <v>27</v>
      </c>
      <c r="D36" s="412">
        <v>0</v>
      </c>
      <c r="E36" s="413">
        <v>0</v>
      </c>
      <c r="F36" s="123"/>
      <c r="G36" s="337"/>
      <c r="H36" s="337"/>
      <c r="I36" s="123"/>
      <c r="J36" s="335"/>
    </row>
    <row r="37" spans="2:10" ht="10.5">
      <c r="B37" s="469" t="s">
        <v>28</v>
      </c>
      <c r="C37" s="357" t="s">
        <v>29</v>
      </c>
      <c r="D37" s="412">
        <v>0</v>
      </c>
      <c r="E37" s="413">
        <v>0</v>
      </c>
      <c r="F37" s="123"/>
      <c r="G37" s="337"/>
      <c r="H37" s="337"/>
      <c r="I37" s="123"/>
      <c r="J37" s="335"/>
    </row>
    <row r="38" spans="2:10" ht="10.5">
      <c r="B38" s="469" t="s">
        <v>30</v>
      </c>
      <c r="C38" s="357" t="s">
        <v>31</v>
      </c>
      <c r="D38" s="412">
        <v>0</v>
      </c>
      <c r="E38" s="413">
        <v>0</v>
      </c>
      <c r="F38" s="123"/>
      <c r="G38" s="337"/>
      <c r="H38" s="337"/>
      <c r="I38" s="123"/>
      <c r="J38" s="335"/>
    </row>
    <row r="39" spans="2:10" ht="10.5">
      <c r="B39" s="473" t="s">
        <v>32</v>
      </c>
      <c r="C39" s="360" t="s">
        <v>33</v>
      </c>
      <c r="D39" s="414">
        <v>5922.41</v>
      </c>
      <c r="E39" s="415">
        <v>1525.71</v>
      </c>
      <c r="F39" s="123"/>
      <c r="G39" s="337"/>
      <c r="H39" s="337"/>
      <c r="I39" s="123"/>
      <c r="J39" s="335"/>
    </row>
    <row r="40" spans="2:10" ht="11" thickBot="1">
      <c r="B40" s="651" t="s">
        <v>34</v>
      </c>
      <c r="C40" s="652" t="s">
        <v>35</v>
      </c>
      <c r="D40" s="416">
        <v>107731.25</v>
      </c>
      <c r="E40" s="417">
        <v>-82941.17</v>
      </c>
    </row>
    <row r="41" spans="2:10" ht="11" thickBot="1">
      <c r="B41" s="653" t="s">
        <v>36</v>
      </c>
      <c r="C41" s="654" t="s">
        <v>37</v>
      </c>
      <c r="D41" s="418">
        <v>895803.29</v>
      </c>
      <c r="E41" s="406">
        <f>SUM(E26,E27,E40)</f>
        <v>779262.28</v>
      </c>
      <c r="F41" s="327"/>
      <c r="H41" s="123"/>
      <c r="I41" s="123"/>
      <c r="J41" s="123"/>
    </row>
    <row r="42" spans="2:10" ht="10.5">
      <c r="B42" s="655"/>
      <c r="C42" s="655"/>
      <c r="D42" s="419"/>
      <c r="E42" s="419"/>
      <c r="F42" s="327"/>
      <c r="G42" s="350"/>
    </row>
    <row r="43" spans="2:10" ht="10.5">
      <c r="B43" s="368" t="s">
        <v>59</v>
      </c>
      <c r="C43" s="311"/>
      <c r="D43" s="311"/>
      <c r="E43" s="311"/>
      <c r="G43" s="123"/>
    </row>
    <row r="44" spans="2:10" ht="11" thickBot="1">
      <c r="B44" s="369" t="s">
        <v>116</v>
      </c>
      <c r="C44" s="351"/>
      <c r="D44" s="351"/>
      <c r="E44" s="351"/>
      <c r="G44" s="123"/>
    </row>
    <row r="45" spans="2:10" ht="11" thickBot="1">
      <c r="B45" s="352"/>
      <c r="C45" s="353" t="s">
        <v>38</v>
      </c>
      <c r="D45" s="393" t="s">
        <v>195</v>
      </c>
      <c r="E45" s="394" t="s">
        <v>200</v>
      </c>
      <c r="G45" s="123"/>
    </row>
    <row r="46" spans="2:10" ht="10.5">
      <c r="B46" s="354" t="s">
        <v>17</v>
      </c>
      <c r="C46" s="355" t="s">
        <v>107</v>
      </c>
      <c r="D46" s="420"/>
      <c r="E46" s="421"/>
      <c r="G46" s="123"/>
    </row>
    <row r="47" spans="2:10">
      <c r="B47" s="356" t="s">
        <v>3</v>
      </c>
      <c r="C47" s="357" t="s">
        <v>39</v>
      </c>
      <c r="D47" s="422">
        <v>86053.081945523038</v>
      </c>
      <c r="E47" s="423">
        <v>76467.407600000006</v>
      </c>
      <c r="G47" s="123"/>
    </row>
    <row r="48" spans="2:10">
      <c r="B48" s="359" t="s">
        <v>5</v>
      </c>
      <c r="C48" s="360" t="s">
        <v>40</v>
      </c>
      <c r="D48" s="422">
        <v>76467.407600000006</v>
      </c>
      <c r="E48" s="424">
        <v>73388.444700000007</v>
      </c>
      <c r="G48" s="361"/>
    </row>
    <row r="49" spans="2:5" ht="10.5">
      <c r="B49" s="362" t="s">
        <v>22</v>
      </c>
      <c r="C49" s="363" t="s">
        <v>108</v>
      </c>
      <c r="D49" s="425"/>
      <c r="E49" s="426"/>
    </row>
    <row r="50" spans="2:5">
      <c r="B50" s="356" t="s">
        <v>3</v>
      </c>
      <c r="C50" s="357" t="s">
        <v>39</v>
      </c>
      <c r="D50" s="422">
        <v>10.430100000000001</v>
      </c>
      <c r="E50" s="427">
        <v>11.7149</v>
      </c>
    </row>
    <row r="51" spans="2:5">
      <c r="B51" s="356" t="s">
        <v>5</v>
      </c>
      <c r="C51" s="357" t="s">
        <v>109</v>
      </c>
      <c r="D51" s="422">
        <v>10.3819</v>
      </c>
      <c r="E51" s="427">
        <v>9.9425000000000008</v>
      </c>
    </row>
    <row r="52" spans="2:5">
      <c r="B52" s="356" t="s">
        <v>7</v>
      </c>
      <c r="C52" s="357" t="s">
        <v>110</v>
      </c>
      <c r="D52" s="422">
        <v>12.885100000000001</v>
      </c>
      <c r="E52" s="427">
        <v>12.736000000000001</v>
      </c>
    </row>
    <row r="53" spans="2:5" ht="10.5" thickBot="1">
      <c r="B53" s="364" t="s">
        <v>8</v>
      </c>
      <c r="C53" s="365" t="s">
        <v>40</v>
      </c>
      <c r="D53" s="428">
        <v>11.7149</v>
      </c>
      <c r="E53" s="429">
        <v>10.6183</v>
      </c>
    </row>
    <row r="54" spans="2:5">
      <c r="B54" s="366"/>
      <c r="C54" s="367"/>
      <c r="D54" s="430"/>
      <c r="E54" s="430"/>
    </row>
    <row r="55" spans="2:5" ht="10.5">
      <c r="B55" s="368" t="s">
        <v>61</v>
      </c>
      <c r="C55" s="311"/>
      <c r="D55" s="311"/>
      <c r="E55" s="311"/>
    </row>
    <row r="56" spans="2:5" ht="11" thickBot="1">
      <c r="B56" s="369" t="s">
        <v>111</v>
      </c>
      <c r="C56" s="351"/>
      <c r="D56" s="351"/>
      <c r="E56" s="351"/>
    </row>
    <row r="57" spans="2:5" ht="21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5" ht="10.5">
      <c r="B58" s="372" t="s">
        <v>17</v>
      </c>
      <c r="C58" s="373" t="s">
        <v>42</v>
      </c>
      <c r="D58" s="431">
        <f>D67+D87</f>
        <v>778186.71</v>
      </c>
      <c r="E58" s="432">
        <f>D58/E21</f>
        <v>0.99861975867739938</v>
      </c>
    </row>
    <row r="59" spans="2:5" ht="20">
      <c r="B59" s="374" t="s">
        <v>3</v>
      </c>
      <c r="C59" s="375" t="s">
        <v>43</v>
      </c>
      <c r="D59" s="433">
        <v>0</v>
      </c>
      <c r="E59" s="434">
        <v>0</v>
      </c>
    </row>
    <row r="60" spans="2:5">
      <c r="B60" s="376" t="s">
        <v>204</v>
      </c>
      <c r="C60" s="375" t="s">
        <v>119</v>
      </c>
      <c r="D60" s="433">
        <v>0</v>
      </c>
      <c r="E60" s="434">
        <v>0</v>
      </c>
    </row>
    <row r="61" spans="2:5">
      <c r="B61" s="376" t="s">
        <v>205</v>
      </c>
      <c r="C61" s="375" t="s">
        <v>206</v>
      </c>
      <c r="D61" s="433">
        <v>0</v>
      </c>
      <c r="E61" s="434">
        <v>0</v>
      </c>
    </row>
    <row r="62" spans="2:5">
      <c r="B62" s="376" t="s">
        <v>207</v>
      </c>
      <c r="C62" s="375" t="s">
        <v>208</v>
      </c>
      <c r="D62" s="433">
        <v>0</v>
      </c>
      <c r="E62" s="434">
        <v>0</v>
      </c>
    </row>
    <row r="63" spans="2:5" ht="20">
      <c r="B63" s="377" t="s">
        <v>5</v>
      </c>
      <c r="C63" s="378" t="s">
        <v>44</v>
      </c>
      <c r="D63" s="433">
        <v>0</v>
      </c>
      <c r="E63" s="434">
        <v>0</v>
      </c>
    </row>
    <row r="64" spans="2:5">
      <c r="B64" s="377" t="s">
        <v>7</v>
      </c>
      <c r="C64" s="378" t="s">
        <v>45</v>
      </c>
      <c r="D64" s="433">
        <v>0</v>
      </c>
      <c r="E64" s="434">
        <v>0</v>
      </c>
    </row>
    <row r="65" spans="2:7">
      <c r="B65" s="379" t="s">
        <v>101</v>
      </c>
      <c r="C65" s="378" t="s">
        <v>209</v>
      </c>
      <c r="D65" s="433">
        <v>0</v>
      </c>
      <c r="E65" s="434">
        <v>0</v>
      </c>
    </row>
    <row r="66" spans="2:7">
      <c r="B66" s="379" t="s">
        <v>102</v>
      </c>
      <c r="C66" s="378" t="s">
        <v>11</v>
      </c>
      <c r="D66" s="433">
        <v>0</v>
      </c>
      <c r="E66" s="434">
        <v>0</v>
      </c>
    </row>
    <row r="67" spans="2:7">
      <c r="B67" s="377" t="s">
        <v>8</v>
      </c>
      <c r="C67" s="378" t="s">
        <v>46</v>
      </c>
      <c r="D67" s="433">
        <v>738708.69</v>
      </c>
      <c r="E67" s="434">
        <f>D67/$E$21</f>
        <v>0.947958997835748</v>
      </c>
      <c r="G67" s="123"/>
    </row>
    <row r="68" spans="2:7">
      <c r="B68" s="379" t="s">
        <v>210</v>
      </c>
      <c r="C68" s="378" t="s">
        <v>209</v>
      </c>
      <c r="D68" s="433">
        <v>738708.69</v>
      </c>
      <c r="E68" s="434">
        <f>D68/$E$21</f>
        <v>0.947958997835748</v>
      </c>
      <c r="G68" s="123"/>
    </row>
    <row r="69" spans="2:7">
      <c r="B69" s="379" t="s">
        <v>211</v>
      </c>
      <c r="C69" s="378" t="s">
        <v>11</v>
      </c>
      <c r="D69" s="433">
        <v>0</v>
      </c>
      <c r="E69" s="434">
        <v>0</v>
      </c>
    </row>
    <row r="70" spans="2:7">
      <c r="B70" s="377" t="s">
        <v>28</v>
      </c>
      <c r="C70" s="378" t="s">
        <v>47</v>
      </c>
      <c r="D70" s="435">
        <v>0</v>
      </c>
      <c r="E70" s="436">
        <v>0</v>
      </c>
    </row>
    <row r="71" spans="2:7">
      <c r="B71" s="374" t="s">
        <v>30</v>
      </c>
      <c r="C71" s="375" t="s">
        <v>48</v>
      </c>
      <c r="D71" s="433">
        <v>0</v>
      </c>
      <c r="E71" s="434">
        <f>D71/$E$21</f>
        <v>0</v>
      </c>
    </row>
    <row r="72" spans="2:7">
      <c r="B72" s="374" t="s">
        <v>212</v>
      </c>
      <c r="C72" s="375" t="s">
        <v>213</v>
      </c>
      <c r="D72" s="433">
        <v>0</v>
      </c>
      <c r="E72" s="434">
        <f>D72/$E$21</f>
        <v>0</v>
      </c>
    </row>
    <row r="73" spans="2:7">
      <c r="B73" s="374" t="s">
        <v>214</v>
      </c>
      <c r="C73" s="375" t="s">
        <v>215</v>
      </c>
      <c r="D73" s="433">
        <v>0</v>
      </c>
      <c r="E73" s="434">
        <v>0</v>
      </c>
    </row>
    <row r="74" spans="2:7">
      <c r="B74" s="374" t="s">
        <v>32</v>
      </c>
      <c r="C74" s="375" t="s">
        <v>113</v>
      </c>
      <c r="D74" s="433">
        <v>0</v>
      </c>
      <c r="E74" s="434">
        <v>0</v>
      </c>
    </row>
    <row r="75" spans="2:7">
      <c r="B75" s="374" t="s">
        <v>216</v>
      </c>
      <c r="C75" s="375" t="s">
        <v>217</v>
      </c>
      <c r="D75" s="433">
        <v>0</v>
      </c>
      <c r="E75" s="434">
        <v>0</v>
      </c>
      <c r="G75" s="123"/>
    </row>
    <row r="76" spans="2:7">
      <c r="B76" s="374" t="s">
        <v>218</v>
      </c>
      <c r="C76" s="375" t="s">
        <v>219</v>
      </c>
      <c r="D76" s="433">
        <v>0</v>
      </c>
      <c r="E76" s="434">
        <v>0</v>
      </c>
      <c r="G76" s="123"/>
    </row>
    <row r="77" spans="2:7">
      <c r="B77" s="374" t="s">
        <v>220</v>
      </c>
      <c r="C77" s="375" t="s">
        <v>221</v>
      </c>
      <c r="D77" s="433">
        <v>0</v>
      </c>
      <c r="E77" s="434">
        <v>0</v>
      </c>
    </row>
    <row r="78" spans="2:7">
      <c r="B78" s="374" t="s">
        <v>222</v>
      </c>
      <c r="C78" s="375" t="s">
        <v>223</v>
      </c>
      <c r="D78" s="433">
        <v>0</v>
      </c>
      <c r="E78" s="434">
        <v>0</v>
      </c>
    </row>
    <row r="79" spans="2:7">
      <c r="B79" s="374" t="s">
        <v>224</v>
      </c>
      <c r="C79" s="375" t="s">
        <v>225</v>
      </c>
      <c r="D79" s="433">
        <v>0</v>
      </c>
      <c r="E79" s="434">
        <v>0</v>
      </c>
    </row>
    <row r="80" spans="2:7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39478.019999999997</v>
      </c>
      <c r="E87" s="436">
        <f>D87/E21</f>
        <v>5.0660760841651414E-2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3744.46</v>
      </c>
      <c r="E89" s="441">
        <f>D89/E21</f>
        <v>4.8051344150778098E-3</v>
      </c>
    </row>
    <row r="90" spans="2:5" ht="10.5">
      <c r="B90" s="385" t="s">
        <v>59</v>
      </c>
      <c r="C90" s="386" t="s">
        <v>62</v>
      </c>
      <c r="D90" s="442">
        <f>E14</f>
        <v>0</v>
      </c>
      <c r="E90" s="443">
        <f>D90/E21</f>
        <v>0</v>
      </c>
    </row>
    <row r="91" spans="2:5" ht="10.5">
      <c r="B91" s="387" t="s">
        <v>61</v>
      </c>
      <c r="C91" s="388" t="s">
        <v>64</v>
      </c>
      <c r="D91" s="444">
        <f>E17</f>
        <v>2668.89</v>
      </c>
      <c r="E91" s="445">
        <f>D91/E21</f>
        <v>3.424893092477157E-3</v>
      </c>
    </row>
    <row r="92" spans="2:5" ht="10.5">
      <c r="B92" s="383" t="s">
        <v>63</v>
      </c>
      <c r="C92" s="384" t="s">
        <v>65</v>
      </c>
      <c r="D92" s="440">
        <f>D58+D89+D90-D91</f>
        <v>779262.27999999991</v>
      </c>
      <c r="E92" s="441">
        <f>E58+E89+E90-E91</f>
        <v>1</v>
      </c>
    </row>
    <row r="93" spans="2:5">
      <c r="B93" s="380" t="s">
        <v>3</v>
      </c>
      <c r="C93" s="378" t="s">
        <v>66</v>
      </c>
      <c r="D93" s="435">
        <v>84571.969999999856</v>
      </c>
      <c r="E93" s="436">
        <f>D93/E21</f>
        <v>0.10852824802452887</v>
      </c>
    </row>
    <row r="94" spans="2:5">
      <c r="B94" s="380" t="s">
        <v>5</v>
      </c>
      <c r="C94" s="378" t="s">
        <v>114</v>
      </c>
      <c r="D94" s="435">
        <v>0</v>
      </c>
      <c r="E94" s="436">
        <f>D94/E21</f>
        <v>0</v>
      </c>
    </row>
    <row r="95" spans="2:5" ht="10.5" thickBot="1">
      <c r="B95" s="389" t="s">
        <v>7</v>
      </c>
      <c r="C95" s="390" t="s">
        <v>115</v>
      </c>
      <c r="D95" s="446">
        <v>694690.31</v>
      </c>
      <c r="E95" s="447">
        <f>D95/E21</f>
        <v>0.89147175197547113</v>
      </c>
    </row>
    <row r="102" spans="5:5">
      <c r="E102" s="257"/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95"/>
  <sheetViews>
    <sheetView zoomScale="64" zoomScaleNormal="64" workbookViewId="0">
      <selection activeCell="C27" sqref="C27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180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10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1056659.06</v>
      </c>
      <c r="E11" s="262">
        <f>SUM(E12:E14,E16)</f>
        <v>1077268.82</v>
      </c>
      <c r="H11" s="144"/>
    </row>
    <row r="12" spans="2:12">
      <c r="B12" s="83" t="s">
        <v>3</v>
      </c>
      <c r="C12" s="107" t="s">
        <v>4</v>
      </c>
      <c r="D12" s="292">
        <v>1055274.2</v>
      </c>
      <c r="E12" s="293">
        <v>1076572.5</v>
      </c>
      <c r="H12" s="144"/>
    </row>
    <row r="13" spans="2:12">
      <c r="B13" s="83" t="s">
        <v>5</v>
      </c>
      <c r="C13" s="107" t="s">
        <v>6</v>
      </c>
      <c r="D13" s="292">
        <v>75.8</v>
      </c>
      <c r="E13" s="293">
        <v>129.47999999999999</v>
      </c>
      <c r="H13" s="144"/>
    </row>
    <row r="14" spans="2:12">
      <c r="B14" s="83" t="s">
        <v>7</v>
      </c>
      <c r="C14" s="107" t="s">
        <v>9</v>
      </c>
      <c r="D14" s="292">
        <v>1309.0600000000002</v>
      </c>
      <c r="E14" s="293">
        <v>566.84</v>
      </c>
      <c r="H14" s="144"/>
    </row>
    <row r="15" spans="2:12">
      <c r="B15" s="83" t="s">
        <v>101</v>
      </c>
      <c r="C15" s="107" t="s">
        <v>10</v>
      </c>
      <c r="D15" s="292">
        <v>1309.0600000000002</v>
      </c>
      <c r="E15" s="293">
        <v>566.84</v>
      </c>
      <c r="H15" s="144"/>
    </row>
    <row r="16" spans="2:12">
      <c r="B16" s="86" t="s">
        <v>102</v>
      </c>
      <c r="C16" s="108" t="s">
        <v>11</v>
      </c>
      <c r="D16" s="294">
        <v>0</v>
      </c>
      <c r="E16" s="295">
        <v>0</v>
      </c>
      <c r="H16" s="144"/>
    </row>
    <row r="17" spans="2:17" ht="13">
      <c r="B17" s="6" t="s">
        <v>12</v>
      </c>
      <c r="C17" s="102" t="s">
        <v>64</v>
      </c>
      <c r="D17" s="296">
        <v>1086.3699999999999</v>
      </c>
      <c r="E17" s="297">
        <f>SUM(E18:E20)</f>
        <v>1116.33</v>
      </c>
      <c r="H17" s="144"/>
    </row>
    <row r="18" spans="2:17">
      <c r="B18" s="83" t="s">
        <v>3</v>
      </c>
      <c r="C18" s="107" t="s">
        <v>10</v>
      </c>
      <c r="D18" s="294">
        <v>1086.3699999999999</v>
      </c>
      <c r="E18" s="295">
        <v>1116.33</v>
      </c>
      <c r="H18" s="144"/>
    </row>
    <row r="19" spans="2:17">
      <c r="B19" s="83" t="s">
        <v>5</v>
      </c>
      <c r="C19" s="107" t="s">
        <v>103</v>
      </c>
      <c r="D19" s="292">
        <v>0</v>
      </c>
      <c r="E19" s="293">
        <v>0</v>
      </c>
    </row>
    <row r="20" spans="2:17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7" ht="13.5" thickBot="1">
      <c r="B21" s="247" t="s">
        <v>105</v>
      </c>
      <c r="C21" s="248"/>
      <c r="D21" s="300">
        <v>1055572.69</v>
      </c>
      <c r="E21" s="277">
        <f>E11-E17</f>
        <v>1076152.49</v>
      </c>
      <c r="F21" s="54"/>
      <c r="G21" s="147"/>
      <c r="H21" s="148"/>
      <c r="J21" s="149"/>
      <c r="K21" s="148"/>
    </row>
    <row r="22" spans="2:17">
      <c r="B22" s="2"/>
      <c r="C22" s="5"/>
      <c r="D22" s="263"/>
      <c r="E22" s="263"/>
      <c r="G22" s="147"/>
      <c r="H22" s="147"/>
    </row>
    <row r="23" spans="2:17" ht="13.5">
      <c r="B23" s="242" t="s">
        <v>99</v>
      </c>
      <c r="C23" s="249"/>
      <c r="D23" s="249"/>
      <c r="E23" s="249"/>
      <c r="G23" s="144"/>
    </row>
    <row r="24" spans="2:17" ht="14" thickBot="1">
      <c r="B24" s="241" t="s">
        <v>100</v>
      </c>
      <c r="C24" s="250"/>
      <c r="D24" s="250"/>
      <c r="E24" s="250"/>
    </row>
    <row r="25" spans="2:17" ht="13.5" thickBot="1">
      <c r="B25" s="56"/>
      <c r="C25" s="90" t="s">
        <v>1</v>
      </c>
      <c r="D25" s="260" t="s">
        <v>195</v>
      </c>
      <c r="E25" s="261" t="s">
        <v>200</v>
      </c>
    </row>
    <row r="26" spans="2:17" ht="13">
      <c r="B26" s="62" t="s">
        <v>14</v>
      </c>
      <c r="C26" s="63" t="s">
        <v>15</v>
      </c>
      <c r="D26" s="265">
        <v>1021679.08</v>
      </c>
      <c r="E26" s="266">
        <f>D21</f>
        <v>1055572.69</v>
      </c>
      <c r="G26" s="151"/>
    </row>
    <row r="27" spans="2:17" ht="13">
      <c r="B27" s="6" t="s">
        <v>16</v>
      </c>
      <c r="C27" s="7" t="s">
        <v>106</v>
      </c>
      <c r="D27" s="267">
        <v>19296.3</v>
      </c>
      <c r="E27" s="268">
        <v>-62714.32</v>
      </c>
      <c r="F27" s="52"/>
      <c r="G27" s="161"/>
      <c r="H27" s="150"/>
      <c r="I27" s="144"/>
      <c r="J27" s="151"/>
    </row>
    <row r="28" spans="2:17" ht="13">
      <c r="B28" s="6" t="s">
        <v>17</v>
      </c>
      <c r="C28" s="7" t="s">
        <v>18</v>
      </c>
      <c r="D28" s="267">
        <v>309178.76</v>
      </c>
      <c r="E28" s="269">
        <v>255854.56</v>
      </c>
      <c r="F28" s="52"/>
      <c r="G28" s="150"/>
      <c r="H28" s="150"/>
      <c r="I28" s="144"/>
      <c r="J28" s="151"/>
    </row>
    <row r="29" spans="2:17">
      <c r="B29" s="91" t="s">
        <v>3</v>
      </c>
      <c r="C29" s="84" t="s">
        <v>19</v>
      </c>
      <c r="D29" s="270">
        <v>309178.76</v>
      </c>
      <c r="E29" s="271">
        <v>251336.73</v>
      </c>
      <c r="F29" s="52"/>
      <c r="G29" s="150"/>
      <c r="H29" s="150"/>
      <c r="I29" s="144"/>
      <c r="J29" s="151"/>
    </row>
    <row r="30" spans="2:17">
      <c r="B30" s="91" t="s">
        <v>5</v>
      </c>
      <c r="C30" s="8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  <c r="Q30" s="111"/>
    </row>
    <row r="31" spans="2:17">
      <c r="B31" s="91" t="s">
        <v>7</v>
      </c>
      <c r="C31" s="84" t="s">
        <v>21</v>
      </c>
      <c r="D31" s="270">
        <v>0</v>
      </c>
      <c r="E31" s="271">
        <v>4517.83</v>
      </c>
      <c r="F31" s="52"/>
      <c r="G31" s="150"/>
      <c r="H31" s="150"/>
      <c r="I31" s="144"/>
      <c r="J31" s="151"/>
    </row>
    <row r="32" spans="2:17" ht="13">
      <c r="B32" s="60" t="s">
        <v>22</v>
      </c>
      <c r="C32" s="8" t="s">
        <v>23</v>
      </c>
      <c r="D32" s="267">
        <v>289882.46000000002</v>
      </c>
      <c r="E32" s="269">
        <v>318568.88</v>
      </c>
      <c r="F32" s="52"/>
      <c r="G32" s="161"/>
      <c r="H32" s="150"/>
      <c r="I32" s="144"/>
      <c r="J32" s="151"/>
    </row>
    <row r="33" spans="2:17">
      <c r="B33" s="91" t="s">
        <v>3</v>
      </c>
      <c r="C33" s="84" t="s">
        <v>24</v>
      </c>
      <c r="D33" s="270">
        <v>277159.59999999998</v>
      </c>
      <c r="E33" s="271">
        <v>315967.59999999998</v>
      </c>
      <c r="F33" s="52"/>
      <c r="G33" s="150"/>
      <c r="H33" s="150"/>
      <c r="I33" s="144"/>
      <c r="J33" s="151"/>
    </row>
    <row r="34" spans="2:17">
      <c r="B34" s="91" t="s">
        <v>5</v>
      </c>
      <c r="C34" s="84" t="s">
        <v>25</v>
      </c>
      <c r="D34" s="270">
        <v>6191.16</v>
      </c>
      <c r="E34" s="271">
        <v>1100.29</v>
      </c>
      <c r="F34" s="52"/>
      <c r="G34" s="150"/>
      <c r="H34" s="150"/>
      <c r="I34" s="144"/>
      <c r="J34" s="151"/>
      <c r="Q34" s="82"/>
    </row>
    <row r="35" spans="2:17">
      <c r="B35" s="91" t="s">
        <v>7</v>
      </c>
      <c r="C35" s="84" t="s">
        <v>26</v>
      </c>
      <c r="D35" s="270">
        <v>2013.75</v>
      </c>
      <c r="E35" s="271">
        <v>1500.99</v>
      </c>
      <c r="F35" s="52"/>
      <c r="G35" s="150"/>
      <c r="H35" s="150"/>
      <c r="I35" s="144"/>
      <c r="J35" s="151"/>
    </row>
    <row r="36" spans="2:17">
      <c r="B36" s="91" t="s">
        <v>8</v>
      </c>
      <c r="C36" s="8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7">
      <c r="B37" s="91" t="s">
        <v>28</v>
      </c>
      <c r="C37" s="8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7">
      <c r="B38" s="91" t="s">
        <v>30</v>
      </c>
      <c r="C38" s="8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7">
      <c r="B39" s="92" t="s">
        <v>32</v>
      </c>
      <c r="C39" s="93" t="s">
        <v>33</v>
      </c>
      <c r="D39" s="272">
        <v>4517.95</v>
      </c>
      <c r="E39" s="273">
        <v>0</v>
      </c>
      <c r="F39" s="52"/>
      <c r="G39" s="150"/>
      <c r="H39" s="150"/>
      <c r="I39" s="144"/>
      <c r="J39" s="151"/>
    </row>
    <row r="40" spans="2:17" ht="13.5" thickBot="1">
      <c r="B40" s="64" t="s">
        <v>34</v>
      </c>
      <c r="C40" s="65" t="s">
        <v>35</v>
      </c>
      <c r="D40" s="274">
        <v>14597.31</v>
      </c>
      <c r="E40" s="275">
        <v>83294.12</v>
      </c>
      <c r="G40" s="151"/>
    </row>
    <row r="41" spans="2:17" ht="13.5" thickBot="1">
      <c r="B41" s="66" t="s">
        <v>36</v>
      </c>
      <c r="C41" s="67" t="s">
        <v>37</v>
      </c>
      <c r="D41" s="276">
        <v>1055572.69</v>
      </c>
      <c r="E41" s="277">
        <f>SUM(E26,E27,E40)</f>
        <v>1076152.49</v>
      </c>
      <c r="F41" s="54"/>
      <c r="G41" s="172"/>
      <c r="H41" s="144"/>
      <c r="I41" s="144"/>
      <c r="J41" s="144"/>
    </row>
    <row r="42" spans="2:17" ht="13">
      <c r="B42" s="61"/>
      <c r="C42" s="61"/>
      <c r="D42" s="278"/>
      <c r="E42" s="278"/>
      <c r="F42" s="54"/>
      <c r="G42" s="172"/>
    </row>
    <row r="43" spans="2:17" ht="13.5">
      <c r="B43" s="242" t="s">
        <v>59</v>
      </c>
      <c r="C43" s="243"/>
      <c r="D43" s="243"/>
      <c r="E43" s="243"/>
      <c r="G43" s="144"/>
    </row>
    <row r="44" spans="2:17" ht="14" thickBot="1">
      <c r="B44" s="241" t="s">
        <v>116</v>
      </c>
      <c r="C44" s="244"/>
      <c r="D44" s="244"/>
      <c r="E44" s="244"/>
      <c r="G44" s="144"/>
    </row>
    <row r="45" spans="2:17" ht="13.5" thickBot="1">
      <c r="B45" s="56"/>
      <c r="C45" s="13" t="s">
        <v>38</v>
      </c>
      <c r="D45" s="260" t="s">
        <v>195</v>
      </c>
      <c r="E45" s="261" t="s">
        <v>200</v>
      </c>
      <c r="G45" s="144"/>
      <c r="H45" s="167"/>
      <c r="I45" s="167"/>
    </row>
    <row r="46" spans="2:17" ht="13">
      <c r="B46" s="10" t="s">
        <v>17</v>
      </c>
      <c r="C46" s="14" t="s">
        <v>107</v>
      </c>
      <c r="D46" s="279"/>
      <c r="E46" s="280"/>
      <c r="G46" s="144"/>
      <c r="H46" s="167"/>
      <c r="I46" s="167"/>
    </row>
    <row r="47" spans="2:17">
      <c r="B47" s="94" t="s">
        <v>3</v>
      </c>
      <c r="C47" s="84" t="s">
        <v>39</v>
      </c>
      <c r="D47" s="281">
        <v>97747.754539714108</v>
      </c>
      <c r="E47" s="282">
        <v>99711.20120000001</v>
      </c>
      <c r="G47" s="144"/>
    </row>
    <row r="48" spans="2:17">
      <c r="B48" s="95" t="s">
        <v>5</v>
      </c>
      <c r="C48" s="93" t="s">
        <v>40</v>
      </c>
      <c r="D48" s="281">
        <v>99711.20120000001</v>
      </c>
      <c r="E48" s="283">
        <v>93678.585200000001</v>
      </c>
      <c r="G48" s="154"/>
    </row>
    <row r="49" spans="2:7" ht="13">
      <c r="B49" s="77" t="s">
        <v>22</v>
      </c>
      <c r="C49" s="79" t="s">
        <v>108</v>
      </c>
      <c r="D49" s="284"/>
      <c r="E49" s="285"/>
    </row>
    <row r="50" spans="2:7">
      <c r="B50" s="94" t="s">
        <v>3</v>
      </c>
      <c r="C50" s="84" t="s">
        <v>39</v>
      </c>
      <c r="D50" s="281">
        <v>10.452200000000001</v>
      </c>
      <c r="E50" s="286">
        <v>10.586300000000001</v>
      </c>
    </row>
    <row r="51" spans="2:7">
      <c r="B51" s="94" t="s">
        <v>5</v>
      </c>
      <c r="C51" s="84" t="s">
        <v>109</v>
      </c>
      <c r="D51" s="281">
        <v>10.319700000000001</v>
      </c>
      <c r="E51" s="286">
        <v>10.479600000000001</v>
      </c>
    </row>
    <row r="52" spans="2:7">
      <c r="B52" s="94" t="s">
        <v>7</v>
      </c>
      <c r="C52" s="84" t="s">
        <v>110</v>
      </c>
      <c r="D52" s="281">
        <v>10.7834</v>
      </c>
      <c r="E52" s="286">
        <v>11.4909</v>
      </c>
    </row>
    <row r="53" spans="2:7" ht="13" thickBot="1">
      <c r="B53" s="96" t="s">
        <v>8</v>
      </c>
      <c r="C53" s="97" t="s">
        <v>40</v>
      </c>
      <c r="D53" s="287">
        <v>10.586300000000001</v>
      </c>
      <c r="E53" s="288">
        <v>11.4877</v>
      </c>
    </row>
    <row r="54" spans="2:7">
      <c r="B54" s="75"/>
      <c r="C54" s="76"/>
      <c r="D54" s="289"/>
      <c r="E54" s="289"/>
    </row>
    <row r="55" spans="2:7" ht="13.5">
      <c r="B55" s="242" t="s">
        <v>61</v>
      </c>
      <c r="C55" s="245"/>
      <c r="D55" s="245"/>
      <c r="E55" s="245"/>
    </row>
    <row r="56" spans="2:7" ht="14" thickBot="1">
      <c r="B56" s="241" t="s">
        <v>111</v>
      </c>
      <c r="C56" s="246"/>
      <c r="D56" s="246"/>
      <c r="E56" s="246"/>
    </row>
    <row r="57" spans="2:7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7" ht="13">
      <c r="B58" s="181" t="s">
        <v>17</v>
      </c>
      <c r="C58" s="189" t="s">
        <v>42</v>
      </c>
      <c r="D58" s="206">
        <f>D71+D87</f>
        <v>1076572.5</v>
      </c>
      <c r="E58" s="190">
        <f>D58/E21</f>
        <v>1.0003902885547382</v>
      </c>
    </row>
    <row r="59" spans="2:7" ht="25">
      <c r="B59" s="195" t="s">
        <v>3</v>
      </c>
      <c r="C59" s="196" t="s">
        <v>43</v>
      </c>
      <c r="D59" s="209">
        <v>0</v>
      </c>
      <c r="E59" s="174">
        <v>0</v>
      </c>
    </row>
    <row r="60" spans="2:7">
      <c r="B60" s="197" t="s">
        <v>204</v>
      </c>
      <c r="C60" s="196" t="s">
        <v>119</v>
      </c>
      <c r="D60" s="209">
        <v>0</v>
      </c>
      <c r="E60" s="174">
        <v>0</v>
      </c>
    </row>
    <row r="61" spans="2:7">
      <c r="B61" s="197" t="s">
        <v>205</v>
      </c>
      <c r="C61" s="196" t="s">
        <v>206</v>
      </c>
      <c r="D61" s="209">
        <v>0</v>
      </c>
      <c r="E61" s="174">
        <v>0</v>
      </c>
    </row>
    <row r="62" spans="2:7">
      <c r="B62" s="197" t="s">
        <v>207</v>
      </c>
      <c r="C62" s="196" t="s">
        <v>208</v>
      </c>
      <c r="D62" s="209">
        <v>0</v>
      </c>
      <c r="E62" s="174">
        <v>0</v>
      </c>
    </row>
    <row r="63" spans="2:7" ht="25">
      <c r="B63" s="198" t="s">
        <v>5</v>
      </c>
      <c r="C63" s="199" t="s">
        <v>44</v>
      </c>
      <c r="D63" s="209">
        <v>0</v>
      </c>
      <c r="E63" s="174">
        <v>0</v>
      </c>
    </row>
    <row r="64" spans="2:7">
      <c r="B64" s="198" t="s">
        <v>7</v>
      </c>
      <c r="C64" s="199" t="s">
        <v>45</v>
      </c>
      <c r="D64" s="209">
        <v>0</v>
      </c>
      <c r="E64" s="174">
        <v>0</v>
      </c>
      <c r="G64" s="144"/>
    </row>
    <row r="65" spans="2:7">
      <c r="B65" s="201" t="s">
        <v>101</v>
      </c>
      <c r="C65" s="199" t="s">
        <v>209</v>
      </c>
      <c r="D65" s="209">
        <v>0</v>
      </c>
      <c r="E65" s="174">
        <v>0</v>
      </c>
    </row>
    <row r="66" spans="2:7">
      <c r="B66" s="201" t="s">
        <v>102</v>
      </c>
      <c r="C66" s="199" t="s">
        <v>11</v>
      </c>
      <c r="D66" s="209">
        <v>0</v>
      </c>
      <c r="E66" s="174">
        <v>0</v>
      </c>
    </row>
    <row r="67" spans="2:7">
      <c r="B67" s="198" t="s">
        <v>8</v>
      </c>
      <c r="C67" s="199" t="s">
        <v>46</v>
      </c>
      <c r="D67" s="209">
        <v>0</v>
      </c>
      <c r="E67" s="174">
        <v>0</v>
      </c>
      <c r="G67" s="144"/>
    </row>
    <row r="68" spans="2:7">
      <c r="B68" s="201" t="s">
        <v>210</v>
      </c>
      <c r="C68" s="199" t="s">
        <v>209</v>
      </c>
      <c r="D68" s="209">
        <v>0</v>
      </c>
      <c r="E68" s="174">
        <v>0</v>
      </c>
      <c r="G68" s="144"/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1002143.18</v>
      </c>
      <c r="E71" s="174">
        <f>D71/$E$21</f>
        <v>0.93122785972460098</v>
      </c>
    </row>
    <row r="72" spans="2:7">
      <c r="B72" s="195" t="s">
        <v>212</v>
      </c>
      <c r="C72" s="196" t="s">
        <v>213</v>
      </c>
      <c r="D72" s="209">
        <v>1002143.18</v>
      </c>
      <c r="E72" s="174">
        <f>D72/$E$21</f>
        <v>0.93122785972460098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  <c r="G75" s="144"/>
    </row>
    <row r="76" spans="2:7">
      <c r="B76" s="195" t="s">
        <v>218</v>
      </c>
      <c r="C76" s="196" t="s">
        <v>219</v>
      </c>
      <c r="D76" s="209">
        <v>0</v>
      </c>
      <c r="E76" s="174">
        <v>0</v>
      </c>
      <c r="G76" s="144"/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74429.320000000007</v>
      </c>
      <c r="E87" s="200">
        <f>D87/E21</f>
        <v>6.9162428830137263E-2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129.47999999999999</v>
      </c>
      <c r="E89" s="194">
        <f>D89/E21</f>
        <v>1.2031752117211567E-4</v>
      </c>
    </row>
    <row r="90" spans="2:5" ht="13">
      <c r="B90" s="186" t="s">
        <v>59</v>
      </c>
      <c r="C90" s="187" t="s">
        <v>62</v>
      </c>
      <c r="D90" s="225">
        <f>E14</f>
        <v>566.84</v>
      </c>
      <c r="E90" s="192">
        <f>D90/E21</f>
        <v>5.2672832639173663E-4</v>
      </c>
    </row>
    <row r="91" spans="2:5" ht="13">
      <c r="B91" s="182" t="s">
        <v>61</v>
      </c>
      <c r="C91" s="183" t="s">
        <v>64</v>
      </c>
      <c r="D91" s="228">
        <f>E17</f>
        <v>1116.33</v>
      </c>
      <c r="E91" s="193">
        <f>D91/E21</f>
        <v>1.037334402302038E-3</v>
      </c>
    </row>
    <row r="92" spans="2:5" ht="13">
      <c r="B92" s="176" t="s">
        <v>63</v>
      </c>
      <c r="C92" s="179" t="s">
        <v>65</v>
      </c>
      <c r="D92" s="222">
        <f>D58+D89+D90-D91</f>
        <v>1076152.49</v>
      </c>
      <c r="E92" s="194">
        <f>E58+E89+E90-E91</f>
        <v>1</v>
      </c>
    </row>
    <row r="93" spans="2:5">
      <c r="B93" s="178" t="s">
        <v>3</v>
      </c>
      <c r="C93" s="199" t="s">
        <v>66</v>
      </c>
      <c r="D93" s="214">
        <f>D92</f>
        <v>1076152.49</v>
      </c>
      <c r="E93" s="200">
        <f>E92</f>
        <v>1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95"/>
  <sheetViews>
    <sheetView zoomScale="64" zoomScaleNormal="64" workbookViewId="0">
      <selection activeCell="C16" sqref="C1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181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10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1355671.8099999998</v>
      </c>
      <c r="E11" s="262">
        <f>SUM(E12:E14,E16)</f>
        <v>1120764.18</v>
      </c>
      <c r="H11" s="144"/>
    </row>
    <row r="12" spans="2:12">
      <c r="B12" s="83" t="s">
        <v>3</v>
      </c>
      <c r="C12" s="107" t="s">
        <v>4</v>
      </c>
      <c r="D12" s="292">
        <v>1355448.0899999999</v>
      </c>
      <c r="E12" s="293">
        <v>1120361.7</v>
      </c>
      <c r="H12" s="144"/>
    </row>
    <row r="13" spans="2:12">
      <c r="B13" s="83" t="s">
        <v>5</v>
      </c>
      <c r="C13" s="107" t="s">
        <v>6</v>
      </c>
      <c r="D13" s="292">
        <v>223.72</v>
      </c>
      <c r="E13" s="293">
        <v>106.97</v>
      </c>
      <c r="H13" s="144"/>
    </row>
    <row r="14" spans="2:12">
      <c r="B14" s="83" t="s">
        <v>7</v>
      </c>
      <c r="C14" s="107" t="s">
        <v>9</v>
      </c>
      <c r="D14" s="292">
        <v>0</v>
      </c>
      <c r="E14" s="293">
        <v>295.51</v>
      </c>
      <c r="H14" s="144"/>
    </row>
    <row r="15" spans="2:12">
      <c r="B15" s="83" t="s">
        <v>101</v>
      </c>
      <c r="C15" s="107" t="s">
        <v>10</v>
      </c>
      <c r="D15" s="292">
        <v>0</v>
      </c>
      <c r="E15" s="293">
        <v>295.51</v>
      </c>
      <c r="H15" s="144"/>
    </row>
    <row r="16" spans="2:12">
      <c r="B16" s="86" t="s">
        <v>102</v>
      </c>
      <c r="C16" s="108" t="s">
        <v>11</v>
      </c>
      <c r="D16" s="294">
        <v>0</v>
      </c>
      <c r="E16" s="295">
        <v>0</v>
      </c>
      <c r="H16" s="144"/>
    </row>
    <row r="17" spans="2:17" ht="13">
      <c r="B17" s="6" t="s">
        <v>12</v>
      </c>
      <c r="C17" s="102" t="s">
        <v>64</v>
      </c>
      <c r="D17" s="296">
        <v>8046.45</v>
      </c>
      <c r="E17" s="297">
        <f>SUM(E18:E20)</f>
        <v>1158.79</v>
      </c>
      <c r="H17" s="144"/>
    </row>
    <row r="18" spans="2:17">
      <c r="B18" s="83" t="s">
        <v>3</v>
      </c>
      <c r="C18" s="107" t="s">
        <v>10</v>
      </c>
      <c r="D18" s="294">
        <v>8046.45</v>
      </c>
      <c r="E18" s="295">
        <v>1158.79</v>
      </c>
      <c r="H18" s="144"/>
    </row>
    <row r="19" spans="2:17">
      <c r="B19" s="83" t="s">
        <v>5</v>
      </c>
      <c r="C19" s="107" t="s">
        <v>103</v>
      </c>
      <c r="D19" s="292">
        <v>0</v>
      </c>
      <c r="E19" s="293">
        <v>0</v>
      </c>
    </row>
    <row r="20" spans="2:17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7" ht="13.5" thickBot="1">
      <c r="B21" s="247" t="s">
        <v>105</v>
      </c>
      <c r="C21" s="248"/>
      <c r="D21" s="300">
        <v>1347625.3599999999</v>
      </c>
      <c r="E21" s="277">
        <f>E11-E17</f>
        <v>1119605.3899999999</v>
      </c>
      <c r="F21" s="54"/>
      <c r="G21" s="147"/>
      <c r="H21" s="148"/>
      <c r="J21" s="149"/>
      <c r="K21" s="148"/>
    </row>
    <row r="22" spans="2:17">
      <c r="B22" s="2"/>
      <c r="C22" s="5"/>
      <c r="D22" s="263"/>
      <c r="E22" s="263"/>
      <c r="G22" s="147"/>
      <c r="H22" s="170"/>
    </row>
    <row r="23" spans="2:17" ht="13.5">
      <c r="B23" s="242" t="s">
        <v>99</v>
      </c>
      <c r="C23" s="249"/>
      <c r="D23" s="249"/>
      <c r="E23" s="249"/>
      <c r="G23" s="144"/>
    </row>
    <row r="24" spans="2:17" ht="14" thickBot="1">
      <c r="B24" s="241" t="s">
        <v>100</v>
      </c>
      <c r="C24" s="250"/>
      <c r="D24" s="250"/>
      <c r="E24" s="250"/>
    </row>
    <row r="25" spans="2:17" ht="13.5" thickBot="1">
      <c r="B25" s="56"/>
      <c r="C25" s="90" t="s">
        <v>1</v>
      </c>
      <c r="D25" s="260" t="s">
        <v>195</v>
      </c>
      <c r="E25" s="261" t="s">
        <v>200</v>
      </c>
    </row>
    <row r="26" spans="2:17" ht="13">
      <c r="B26" s="136" t="s">
        <v>14</v>
      </c>
      <c r="C26" s="137" t="s">
        <v>15</v>
      </c>
      <c r="D26" s="265">
        <v>1206305.8600000001</v>
      </c>
      <c r="E26" s="266">
        <f>D21</f>
        <v>1347625.3599999999</v>
      </c>
      <c r="G26" s="151"/>
    </row>
    <row r="27" spans="2:17" ht="13">
      <c r="B27" s="113" t="s">
        <v>16</v>
      </c>
      <c r="C27" s="114" t="s">
        <v>106</v>
      </c>
      <c r="D27" s="267">
        <v>89231.45</v>
      </c>
      <c r="E27" s="268">
        <v>-287285.34999999998</v>
      </c>
      <c r="F27" s="52"/>
      <c r="G27" s="161"/>
      <c r="H27" s="150"/>
      <c r="I27" s="144"/>
      <c r="J27" s="151"/>
    </row>
    <row r="28" spans="2:17" ht="13">
      <c r="B28" s="113" t="s">
        <v>17</v>
      </c>
      <c r="C28" s="114" t="s">
        <v>18</v>
      </c>
      <c r="D28" s="267">
        <v>344035.99</v>
      </c>
      <c r="E28" s="269">
        <v>239418.38</v>
      </c>
      <c r="F28" s="52"/>
      <c r="G28" s="150"/>
      <c r="H28" s="150"/>
      <c r="I28" s="144"/>
      <c r="J28" s="151"/>
    </row>
    <row r="29" spans="2:17">
      <c r="B29" s="118" t="s">
        <v>3</v>
      </c>
      <c r="C29" s="110" t="s">
        <v>19</v>
      </c>
      <c r="D29" s="270">
        <v>344035.99</v>
      </c>
      <c r="E29" s="271">
        <v>239418.34</v>
      </c>
      <c r="F29" s="52"/>
      <c r="G29" s="150"/>
      <c r="H29" s="150"/>
      <c r="I29" s="144"/>
      <c r="J29" s="151"/>
    </row>
    <row r="30" spans="2:17">
      <c r="B30" s="118" t="s">
        <v>5</v>
      </c>
      <c r="C30" s="110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  <c r="Q30" s="111"/>
    </row>
    <row r="31" spans="2:17">
      <c r="B31" s="118" t="s">
        <v>7</v>
      </c>
      <c r="C31" s="110" t="s">
        <v>21</v>
      </c>
      <c r="D31" s="270">
        <v>0</v>
      </c>
      <c r="E31" s="271">
        <v>0.04</v>
      </c>
      <c r="F31" s="52"/>
      <c r="G31" s="150"/>
      <c r="H31" s="150"/>
      <c r="I31" s="144"/>
      <c r="J31" s="151"/>
    </row>
    <row r="32" spans="2:17" ht="13">
      <c r="B32" s="115" t="s">
        <v>22</v>
      </c>
      <c r="C32" s="116" t="s">
        <v>23</v>
      </c>
      <c r="D32" s="267">
        <v>254804.54</v>
      </c>
      <c r="E32" s="269">
        <v>526703.73</v>
      </c>
      <c r="F32" s="52"/>
      <c r="G32" s="161"/>
      <c r="H32" s="150"/>
      <c r="I32" s="144"/>
      <c r="J32" s="151"/>
    </row>
    <row r="33" spans="2:17">
      <c r="B33" s="118" t="s">
        <v>3</v>
      </c>
      <c r="C33" s="110" t="s">
        <v>24</v>
      </c>
      <c r="D33" s="270">
        <v>253175.85</v>
      </c>
      <c r="E33" s="271">
        <v>524218.61</v>
      </c>
      <c r="F33" s="52"/>
      <c r="G33" s="150"/>
      <c r="H33" s="150"/>
      <c r="I33" s="144"/>
      <c r="J33" s="151"/>
    </row>
    <row r="34" spans="2:17">
      <c r="B34" s="118" t="s">
        <v>5</v>
      </c>
      <c r="C34" s="110" t="s">
        <v>25</v>
      </c>
      <c r="D34" s="270">
        <v>0</v>
      </c>
      <c r="E34" s="271">
        <v>1110.08</v>
      </c>
      <c r="F34" s="52"/>
      <c r="G34" s="150"/>
      <c r="H34" s="150"/>
      <c r="I34" s="144"/>
      <c r="J34" s="151"/>
      <c r="Q34" s="82"/>
    </row>
    <row r="35" spans="2:17">
      <c r="B35" s="118" t="s">
        <v>7</v>
      </c>
      <c r="C35" s="110" t="s">
        <v>26</v>
      </c>
      <c r="D35" s="270">
        <v>1628.66</v>
      </c>
      <c r="E35" s="271">
        <v>1375.04</v>
      </c>
      <c r="F35" s="52"/>
      <c r="G35" s="150"/>
      <c r="H35" s="150"/>
      <c r="I35" s="144"/>
      <c r="J35" s="151"/>
    </row>
    <row r="36" spans="2:17">
      <c r="B36" s="118" t="s">
        <v>8</v>
      </c>
      <c r="C36" s="110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7">
      <c r="B37" s="118" t="s">
        <v>28</v>
      </c>
      <c r="C37" s="110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7">
      <c r="B38" s="118" t="s">
        <v>30</v>
      </c>
      <c r="C38" s="110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7">
      <c r="B39" s="119" t="s">
        <v>32</v>
      </c>
      <c r="C39" s="120" t="s">
        <v>33</v>
      </c>
      <c r="D39" s="272">
        <v>0.03</v>
      </c>
      <c r="E39" s="273">
        <v>0</v>
      </c>
      <c r="F39" s="52"/>
      <c r="G39" s="150"/>
      <c r="H39" s="150"/>
      <c r="I39" s="144"/>
      <c r="J39" s="151"/>
    </row>
    <row r="40" spans="2:17" ht="13.5" thickBot="1">
      <c r="B40" s="138" t="s">
        <v>34</v>
      </c>
      <c r="C40" s="139" t="s">
        <v>35</v>
      </c>
      <c r="D40" s="274">
        <v>52088.05</v>
      </c>
      <c r="E40" s="275">
        <v>59265.38</v>
      </c>
      <c r="G40" s="151"/>
      <c r="H40" s="144"/>
      <c r="I40" s="144"/>
      <c r="J40" s="144"/>
    </row>
    <row r="41" spans="2:17" ht="13.5" thickBot="1">
      <c r="B41" s="140" t="s">
        <v>36</v>
      </c>
      <c r="C41" s="141" t="s">
        <v>37</v>
      </c>
      <c r="D41" s="276">
        <v>1347625.36</v>
      </c>
      <c r="E41" s="277">
        <f>SUM(E26,E27,E40)</f>
        <v>1119605.3899999997</v>
      </c>
      <c r="F41" s="54"/>
      <c r="G41" s="151"/>
    </row>
    <row r="42" spans="2:17" ht="13">
      <c r="B42" s="142"/>
      <c r="C42" s="142"/>
      <c r="D42" s="278"/>
      <c r="E42" s="278"/>
      <c r="F42" s="54"/>
      <c r="G42" s="145"/>
    </row>
    <row r="43" spans="2:17" ht="13.5">
      <c r="B43" s="251" t="s">
        <v>59</v>
      </c>
      <c r="C43" s="243"/>
      <c r="D43" s="243"/>
      <c r="E43" s="243"/>
      <c r="G43" s="172"/>
    </row>
    <row r="44" spans="2:17" ht="14" thickBot="1">
      <c r="B44" s="252" t="s">
        <v>116</v>
      </c>
      <c r="C44" s="244"/>
      <c r="D44" s="244"/>
      <c r="E44" s="244"/>
      <c r="G44" s="172"/>
    </row>
    <row r="45" spans="2:17" ht="13.5" thickBot="1">
      <c r="B45" s="134"/>
      <c r="C45" s="135" t="s">
        <v>38</v>
      </c>
      <c r="D45" s="260" t="s">
        <v>195</v>
      </c>
      <c r="E45" s="261" t="s">
        <v>200</v>
      </c>
      <c r="G45" s="144"/>
      <c r="H45" s="167"/>
      <c r="I45" s="167"/>
    </row>
    <row r="46" spans="2:17" ht="13">
      <c r="B46" s="132" t="s">
        <v>17</v>
      </c>
      <c r="C46" s="133" t="s">
        <v>107</v>
      </c>
      <c r="D46" s="279"/>
      <c r="E46" s="280"/>
      <c r="G46" s="144"/>
      <c r="H46" s="167"/>
      <c r="I46" s="167"/>
    </row>
    <row r="47" spans="2:17">
      <c r="B47" s="124" t="s">
        <v>3</v>
      </c>
      <c r="C47" s="110" t="s">
        <v>39</v>
      </c>
      <c r="D47" s="281">
        <v>110588.08225080442</v>
      </c>
      <c r="E47" s="282">
        <v>118454.5943</v>
      </c>
      <c r="G47" s="144"/>
    </row>
    <row r="48" spans="2:17">
      <c r="B48" s="125" t="s">
        <v>5</v>
      </c>
      <c r="C48" s="120" t="s">
        <v>40</v>
      </c>
      <c r="D48" s="281">
        <v>118454.5943</v>
      </c>
      <c r="E48" s="283">
        <v>93709.762700000007</v>
      </c>
      <c r="G48" s="154"/>
    </row>
    <row r="49" spans="2:7" ht="13">
      <c r="B49" s="126" t="s">
        <v>22</v>
      </c>
      <c r="C49" s="127" t="s">
        <v>108</v>
      </c>
      <c r="D49" s="284"/>
      <c r="E49" s="285"/>
    </row>
    <row r="50" spans="2:7">
      <c r="B50" s="124" t="s">
        <v>3</v>
      </c>
      <c r="C50" s="110" t="s">
        <v>39</v>
      </c>
      <c r="D50" s="281">
        <v>10.908100000000001</v>
      </c>
      <c r="E50" s="286">
        <v>11.376700000000001</v>
      </c>
    </row>
    <row r="51" spans="2:7">
      <c r="B51" s="124" t="s">
        <v>5</v>
      </c>
      <c r="C51" s="110" t="s">
        <v>109</v>
      </c>
      <c r="D51" s="281">
        <v>10.9056</v>
      </c>
      <c r="E51" s="286">
        <v>11.376700000000001</v>
      </c>
    </row>
    <row r="52" spans="2:7">
      <c r="B52" s="124" t="s">
        <v>7</v>
      </c>
      <c r="C52" s="110" t="s">
        <v>110</v>
      </c>
      <c r="D52" s="281">
        <v>11.3771</v>
      </c>
      <c r="E52" s="286">
        <v>11.948</v>
      </c>
    </row>
    <row r="53" spans="2:7" ht="13" thickBot="1">
      <c r="B53" s="128" t="s">
        <v>8</v>
      </c>
      <c r="C53" s="129" t="s">
        <v>40</v>
      </c>
      <c r="D53" s="287">
        <v>11.376700000000001</v>
      </c>
      <c r="E53" s="288">
        <v>11.947600000000001</v>
      </c>
    </row>
    <row r="54" spans="2:7">
      <c r="B54" s="130"/>
      <c r="C54" s="131"/>
      <c r="D54" s="289"/>
      <c r="E54" s="289"/>
    </row>
    <row r="55" spans="2:7" ht="13.5">
      <c r="B55" s="251" t="s">
        <v>61</v>
      </c>
      <c r="C55" s="245"/>
      <c r="D55" s="245"/>
      <c r="E55" s="245"/>
    </row>
    <row r="56" spans="2:7" ht="14" thickBot="1">
      <c r="B56" s="252" t="s">
        <v>111</v>
      </c>
      <c r="C56" s="246"/>
      <c r="D56" s="246"/>
      <c r="E56" s="246"/>
    </row>
    <row r="57" spans="2:7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7" ht="13">
      <c r="B58" s="181" t="s">
        <v>17</v>
      </c>
      <c r="C58" s="189" t="s">
        <v>42</v>
      </c>
      <c r="D58" s="206">
        <f>D71+D87</f>
        <v>1120361.7</v>
      </c>
      <c r="E58" s="190">
        <f>D58/E21</f>
        <v>1.0006755147900817</v>
      </c>
    </row>
    <row r="59" spans="2:7" ht="25">
      <c r="B59" s="195" t="s">
        <v>3</v>
      </c>
      <c r="C59" s="196" t="s">
        <v>43</v>
      </c>
      <c r="D59" s="209">
        <v>0</v>
      </c>
      <c r="E59" s="174">
        <v>0</v>
      </c>
    </row>
    <row r="60" spans="2:7">
      <c r="B60" s="197" t="s">
        <v>204</v>
      </c>
      <c r="C60" s="196" t="s">
        <v>119</v>
      </c>
      <c r="D60" s="209">
        <v>0</v>
      </c>
      <c r="E60" s="174">
        <v>0</v>
      </c>
    </row>
    <row r="61" spans="2:7">
      <c r="B61" s="197" t="s">
        <v>205</v>
      </c>
      <c r="C61" s="196" t="s">
        <v>206</v>
      </c>
      <c r="D61" s="209">
        <v>0</v>
      </c>
      <c r="E61" s="174">
        <v>0</v>
      </c>
    </row>
    <row r="62" spans="2:7">
      <c r="B62" s="197" t="s">
        <v>207</v>
      </c>
      <c r="C62" s="196" t="s">
        <v>208</v>
      </c>
      <c r="D62" s="209">
        <v>0</v>
      </c>
      <c r="E62" s="174">
        <v>0</v>
      </c>
    </row>
    <row r="63" spans="2:7" ht="25">
      <c r="B63" s="198" t="s">
        <v>5</v>
      </c>
      <c r="C63" s="199" t="s">
        <v>44</v>
      </c>
      <c r="D63" s="209">
        <v>0</v>
      </c>
      <c r="E63" s="174">
        <v>0</v>
      </c>
    </row>
    <row r="64" spans="2:7">
      <c r="B64" s="198" t="s">
        <v>7</v>
      </c>
      <c r="C64" s="199" t="s">
        <v>45</v>
      </c>
      <c r="D64" s="209">
        <v>0</v>
      </c>
      <c r="E64" s="174">
        <v>0</v>
      </c>
      <c r="G64" s="144"/>
    </row>
    <row r="65" spans="2:7">
      <c r="B65" s="201" t="s">
        <v>101</v>
      </c>
      <c r="C65" s="199" t="s">
        <v>209</v>
      </c>
      <c r="D65" s="209">
        <v>0</v>
      </c>
      <c r="E65" s="174">
        <v>0</v>
      </c>
    </row>
    <row r="66" spans="2:7">
      <c r="B66" s="201" t="s">
        <v>102</v>
      </c>
      <c r="C66" s="199" t="s">
        <v>11</v>
      </c>
      <c r="D66" s="209">
        <v>0</v>
      </c>
      <c r="E66" s="174">
        <v>0</v>
      </c>
    </row>
    <row r="67" spans="2:7">
      <c r="B67" s="198" t="s">
        <v>8</v>
      </c>
      <c r="C67" s="199" t="s">
        <v>46</v>
      </c>
      <c r="D67" s="209">
        <v>0</v>
      </c>
      <c r="E67" s="174">
        <v>0</v>
      </c>
      <c r="G67" s="144"/>
    </row>
    <row r="68" spans="2:7">
      <c r="B68" s="201" t="s">
        <v>210</v>
      </c>
      <c r="C68" s="199" t="s">
        <v>209</v>
      </c>
      <c r="D68" s="209">
        <v>0</v>
      </c>
      <c r="E68" s="174">
        <v>0</v>
      </c>
      <c r="G68" s="144"/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1058661.04</v>
      </c>
      <c r="E71" s="174">
        <f>D71/$E$21</f>
        <v>0.94556622311366345</v>
      </c>
    </row>
    <row r="72" spans="2:7">
      <c r="B72" s="195" t="s">
        <v>212</v>
      </c>
      <c r="C72" s="196" t="s">
        <v>213</v>
      </c>
      <c r="D72" s="209">
        <v>1058661.04</v>
      </c>
      <c r="E72" s="174">
        <f>D72/$E$21</f>
        <v>0.94556622311366345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  <c r="G75" s="144"/>
    </row>
    <row r="76" spans="2:7">
      <c r="B76" s="195" t="s">
        <v>218</v>
      </c>
      <c r="C76" s="196" t="s">
        <v>219</v>
      </c>
      <c r="D76" s="209">
        <v>0</v>
      </c>
      <c r="E76" s="174">
        <v>0</v>
      </c>
      <c r="G76" s="144"/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61700.66</v>
      </c>
      <c r="E87" s="200">
        <f>D87/E21</f>
        <v>5.5109291676418252E-2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106.97</v>
      </c>
      <c r="E89" s="194">
        <f>D89/E21</f>
        <v>9.5542591126682598E-5</v>
      </c>
    </row>
    <row r="90" spans="2:5" ht="13">
      <c r="B90" s="186" t="s">
        <v>59</v>
      </c>
      <c r="C90" s="187" t="s">
        <v>62</v>
      </c>
      <c r="D90" s="225">
        <f>E14</f>
        <v>295.51</v>
      </c>
      <c r="E90" s="192">
        <f>D90/E21</f>
        <v>2.6394120878607064E-4</v>
      </c>
    </row>
    <row r="91" spans="2:5" ht="13">
      <c r="B91" s="182" t="s">
        <v>61</v>
      </c>
      <c r="C91" s="183" t="s">
        <v>64</v>
      </c>
      <c r="D91" s="228">
        <f>E17</f>
        <v>1158.79</v>
      </c>
      <c r="E91" s="193">
        <f>D91/E21</f>
        <v>1.0349985899942838E-3</v>
      </c>
    </row>
    <row r="92" spans="2:5" ht="13">
      <c r="B92" s="176" t="s">
        <v>63</v>
      </c>
      <c r="C92" s="179" t="s">
        <v>65</v>
      </c>
      <c r="D92" s="222">
        <f>D58+D89+D90-D91</f>
        <v>1119605.3899999999</v>
      </c>
      <c r="E92" s="194">
        <f>E58+E89+E90-E91</f>
        <v>1.0000000000000002</v>
      </c>
    </row>
    <row r="93" spans="2:5">
      <c r="B93" s="178" t="s">
        <v>3</v>
      </c>
      <c r="C93" s="199" t="s">
        <v>66</v>
      </c>
      <c r="D93" s="214">
        <f>D92</f>
        <v>1119605.3899999999</v>
      </c>
      <c r="E93" s="200">
        <f>E92</f>
        <v>1.0000000000000002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>
    <pageSetUpPr fitToPage="1"/>
  </sheetPr>
  <dimension ref="A1:Q95"/>
  <sheetViews>
    <sheetView zoomScale="64" zoomScaleNormal="64" workbookViewId="0">
      <selection activeCell="G22" sqref="G22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134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14" t="s">
        <v>104</v>
      </c>
      <c r="D11" s="291">
        <v>12634485.880000001</v>
      </c>
      <c r="E11" s="262">
        <f>SUM(E12:E14,E16)</f>
        <v>16345156.519999998</v>
      </c>
    </row>
    <row r="12" spans="2:12">
      <c r="B12" s="83" t="s">
        <v>3</v>
      </c>
      <c r="C12" s="107" t="s">
        <v>4</v>
      </c>
      <c r="D12" s="292">
        <v>12625536.640000001</v>
      </c>
      <c r="E12" s="293">
        <v>16340573.789999999</v>
      </c>
      <c r="H12" s="144"/>
    </row>
    <row r="13" spans="2:12">
      <c r="B13" s="83" t="s">
        <v>5</v>
      </c>
      <c r="C13" s="107" t="s">
        <v>6</v>
      </c>
      <c r="D13" s="292">
        <v>897.61</v>
      </c>
      <c r="E13" s="293">
        <v>266.79000000000002</v>
      </c>
      <c r="G13" s="144"/>
      <c r="H13" s="144"/>
    </row>
    <row r="14" spans="2:12">
      <c r="B14" s="83" t="s">
        <v>7</v>
      </c>
      <c r="C14" s="107" t="s">
        <v>9</v>
      </c>
      <c r="D14" s="292">
        <v>8051.63</v>
      </c>
      <c r="E14" s="293">
        <v>4315.9399999999996</v>
      </c>
      <c r="H14" s="144"/>
    </row>
    <row r="15" spans="2:12">
      <c r="B15" s="83" t="s">
        <v>101</v>
      </c>
      <c r="C15" s="107" t="s">
        <v>10</v>
      </c>
      <c r="D15" s="292">
        <v>8051.63</v>
      </c>
      <c r="E15" s="293">
        <v>4315.9399999999996</v>
      </c>
      <c r="H15" s="144"/>
    </row>
    <row r="16" spans="2:12">
      <c r="B16" s="86" t="s">
        <v>102</v>
      </c>
      <c r="C16" s="108" t="s">
        <v>11</v>
      </c>
      <c r="D16" s="294">
        <v>0</v>
      </c>
      <c r="E16" s="295">
        <v>0</v>
      </c>
      <c r="H16" s="144"/>
    </row>
    <row r="17" spans="2:17" ht="13">
      <c r="B17" s="6" t="s">
        <v>12</v>
      </c>
      <c r="C17" s="102" t="s">
        <v>64</v>
      </c>
      <c r="D17" s="296">
        <v>3913.72</v>
      </c>
      <c r="E17" s="297">
        <f>SUM(E18:E20)</f>
        <v>1725.88</v>
      </c>
      <c r="H17" s="144"/>
    </row>
    <row r="18" spans="2:17">
      <c r="B18" s="83" t="s">
        <v>3</v>
      </c>
      <c r="C18" s="107" t="s">
        <v>10</v>
      </c>
      <c r="D18" s="294">
        <v>3913.72</v>
      </c>
      <c r="E18" s="295">
        <v>1725.88</v>
      </c>
    </row>
    <row r="19" spans="2:17">
      <c r="B19" s="83" t="s">
        <v>5</v>
      </c>
      <c r="C19" s="107" t="s">
        <v>103</v>
      </c>
      <c r="D19" s="292">
        <v>0</v>
      </c>
      <c r="E19" s="293">
        <v>0</v>
      </c>
    </row>
    <row r="20" spans="2:17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7" ht="13.5" thickBot="1">
      <c r="B21" s="247" t="s">
        <v>105</v>
      </c>
      <c r="C21" s="248"/>
      <c r="D21" s="300">
        <v>12630572.16</v>
      </c>
      <c r="E21" s="277">
        <f>E11-E17</f>
        <v>16343430.639999997</v>
      </c>
      <c r="F21" s="54"/>
      <c r="G21" s="147"/>
      <c r="H21" s="148"/>
      <c r="J21" s="149"/>
      <c r="K21" s="148"/>
    </row>
    <row r="22" spans="2:17">
      <c r="B22" s="2"/>
      <c r="C22" s="5"/>
      <c r="D22" s="263"/>
      <c r="E22" s="264"/>
      <c r="G22" s="147"/>
      <c r="H22" s="170"/>
    </row>
    <row r="23" spans="2:17" ht="13.5">
      <c r="B23" s="242" t="s">
        <v>99</v>
      </c>
      <c r="C23" s="249"/>
      <c r="D23" s="249"/>
      <c r="E23" s="249"/>
      <c r="G23" s="144"/>
    </row>
    <row r="24" spans="2:17" ht="14" thickBot="1">
      <c r="B24" s="241" t="s">
        <v>100</v>
      </c>
      <c r="C24" s="250"/>
      <c r="D24" s="250"/>
      <c r="E24" s="250"/>
    </row>
    <row r="25" spans="2:17" ht="13.5" thickBot="1">
      <c r="B25" s="56"/>
      <c r="C25" s="90" t="s">
        <v>1</v>
      </c>
      <c r="D25" s="260" t="s">
        <v>195</v>
      </c>
      <c r="E25" s="261" t="s">
        <v>200</v>
      </c>
      <c r="G25" s="166"/>
      <c r="Q25" s="82"/>
    </row>
    <row r="26" spans="2:17" ht="13">
      <c r="B26" s="62" t="s">
        <v>14</v>
      </c>
      <c r="C26" s="63" t="s">
        <v>15</v>
      </c>
      <c r="D26" s="265">
        <v>13322473.25</v>
      </c>
      <c r="E26" s="266">
        <f>D21</f>
        <v>12630572.16</v>
      </c>
      <c r="G26" s="151"/>
    </row>
    <row r="27" spans="2:17" ht="13">
      <c r="B27" s="6" t="s">
        <v>16</v>
      </c>
      <c r="C27" s="7" t="s">
        <v>106</v>
      </c>
      <c r="D27" s="267">
        <v>-928546.77</v>
      </c>
      <c r="E27" s="268">
        <v>-558592.99</v>
      </c>
      <c r="F27" s="52"/>
      <c r="G27" s="144"/>
      <c r="H27" s="150"/>
      <c r="I27" s="150"/>
      <c r="J27" s="144"/>
    </row>
    <row r="28" spans="2:17" ht="13">
      <c r="B28" s="6" t="s">
        <v>17</v>
      </c>
      <c r="C28" s="7" t="s">
        <v>18</v>
      </c>
      <c r="D28" s="267">
        <v>741596.11</v>
      </c>
      <c r="E28" s="269">
        <v>694393.25</v>
      </c>
      <c r="F28" s="52"/>
      <c r="G28" s="144"/>
      <c r="H28" s="150"/>
      <c r="I28" s="150"/>
      <c r="J28" s="144"/>
    </row>
    <row r="29" spans="2:17">
      <c r="B29" s="91" t="s">
        <v>3</v>
      </c>
      <c r="C29" s="84" t="s">
        <v>19</v>
      </c>
      <c r="D29" s="270">
        <v>699678.68</v>
      </c>
      <c r="E29" s="271">
        <v>641009.68000000005</v>
      </c>
      <c r="F29" s="52"/>
      <c r="G29" s="144"/>
      <c r="H29" s="150"/>
      <c r="I29" s="150"/>
      <c r="J29" s="144"/>
    </row>
    <row r="30" spans="2:17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50"/>
      <c r="J30" s="144"/>
    </row>
    <row r="31" spans="2:17">
      <c r="B31" s="91" t="s">
        <v>7</v>
      </c>
      <c r="C31" s="84" t="s">
        <v>21</v>
      </c>
      <c r="D31" s="270">
        <v>41917.43</v>
      </c>
      <c r="E31" s="271">
        <v>53383.57</v>
      </c>
      <c r="F31" s="52"/>
      <c r="G31" s="144"/>
      <c r="H31" s="150"/>
      <c r="I31" s="150"/>
      <c r="J31" s="144"/>
    </row>
    <row r="32" spans="2:17" ht="13">
      <c r="B32" s="60" t="s">
        <v>22</v>
      </c>
      <c r="C32" s="8" t="s">
        <v>23</v>
      </c>
      <c r="D32" s="267">
        <v>1670142.88</v>
      </c>
      <c r="E32" s="269">
        <v>1252986.24</v>
      </c>
      <c r="F32" s="52"/>
      <c r="G32" s="144"/>
      <c r="H32" s="150"/>
      <c r="I32" s="150"/>
      <c r="J32" s="144"/>
    </row>
    <row r="33" spans="2:10">
      <c r="B33" s="91" t="s">
        <v>3</v>
      </c>
      <c r="C33" s="84" t="s">
        <v>24</v>
      </c>
      <c r="D33" s="270">
        <v>1374271.6</v>
      </c>
      <c r="E33" s="271">
        <v>836596.8</v>
      </c>
      <c r="F33" s="52"/>
      <c r="G33" s="144"/>
      <c r="H33" s="150"/>
      <c r="I33" s="150"/>
      <c r="J33" s="144"/>
    </row>
    <row r="34" spans="2:10">
      <c r="B34" s="91" t="s">
        <v>5</v>
      </c>
      <c r="C34" s="84" t="s">
        <v>25</v>
      </c>
      <c r="D34" s="270">
        <v>54509.18</v>
      </c>
      <c r="E34" s="271">
        <v>148547.32</v>
      </c>
      <c r="F34" s="52"/>
      <c r="G34" s="144"/>
      <c r="H34" s="150"/>
      <c r="I34" s="150"/>
      <c r="J34" s="144"/>
    </row>
    <row r="35" spans="2:10">
      <c r="B35" s="91" t="s">
        <v>7</v>
      </c>
      <c r="C35" s="84" t="s">
        <v>26</v>
      </c>
      <c r="D35" s="270">
        <v>54717.46</v>
      </c>
      <c r="E35" s="271">
        <v>52860.75</v>
      </c>
      <c r="F35" s="52"/>
      <c r="G35" s="144"/>
      <c r="H35" s="150"/>
      <c r="I35" s="150"/>
      <c r="J35" s="144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50"/>
      <c r="J36" s="144"/>
    </row>
    <row r="37" spans="2:10">
      <c r="B37" s="91" t="s">
        <v>28</v>
      </c>
      <c r="C37" s="84" t="s">
        <v>29</v>
      </c>
      <c r="D37" s="270">
        <v>186644.64</v>
      </c>
      <c r="E37" s="271">
        <v>201058.73</v>
      </c>
      <c r="F37" s="52"/>
      <c r="G37" s="144"/>
      <c r="H37" s="150"/>
      <c r="I37" s="150"/>
      <c r="J37" s="144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50"/>
      <c r="J38" s="144"/>
    </row>
    <row r="39" spans="2:10">
      <c r="B39" s="92" t="s">
        <v>32</v>
      </c>
      <c r="C39" s="93" t="s">
        <v>33</v>
      </c>
      <c r="D39" s="272">
        <v>0</v>
      </c>
      <c r="E39" s="273">
        <v>13922.64</v>
      </c>
      <c r="F39" s="52"/>
      <c r="G39" s="144"/>
      <c r="H39" s="150"/>
      <c r="I39" s="150"/>
      <c r="J39" s="144"/>
    </row>
    <row r="40" spans="2:10" ht="13.5" thickBot="1">
      <c r="B40" s="64" t="s">
        <v>34</v>
      </c>
      <c r="C40" s="65" t="s">
        <v>35</v>
      </c>
      <c r="D40" s="274">
        <v>236645.68</v>
      </c>
      <c r="E40" s="275">
        <v>4271451.47</v>
      </c>
      <c r="G40" s="151"/>
    </row>
    <row r="41" spans="2:10" ht="13.5" thickBot="1">
      <c r="B41" s="66" t="s">
        <v>36</v>
      </c>
      <c r="C41" s="67" t="s">
        <v>37</v>
      </c>
      <c r="D41" s="276">
        <v>12630572.16</v>
      </c>
      <c r="E41" s="277">
        <f>SUM(E26,E27,E40)</f>
        <v>16343430.640000001</v>
      </c>
      <c r="F41" s="54"/>
      <c r="G41" s="151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72"/>
    </row>
    <row r="44" spans="2:10" ht="14" thickBot="1">
      <c r="B44" s="241" t="s">
        <v>116</v>
      </c>
      <c r="C44" s="244"/>
      <c r="D44" s="244"/>
      <c r="E44" s="244"/>
      <c r="G44" s="172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301">
        <v>65568.128239655241</v>
      </c>
      <c r="E47" s="282">
        <v>61080.363700000002</v>
      </c>
      <c r="G47" s="144"/>
    </row>
    <row r="48" spans="2:10">
      <c r="B48" s="95" t="s">
        <v>5</v>
      </c>
      <c r="C48" s="93" t="s">
        <v>40</v>
      </c>
      <c r="D48" s="301">
        <v>61080.363700000002</v>
      </c>
      <c r="E48" s="283">
        <v>58743.910972266902</v>
      </c>
      <c r="G48" s="154"/>
      <c r="J48" s="153"/>
    </row>
    <row r="49" spans="2:5" ht="13">
      <c r="B49" s="77" t="s">
        <v>22</v>
      </c>
      <c r="C49" s="79" t="s">
        <v>108</v>
      </c>
      <c r="D49" s="656"/>
      <c r="E49" s="285"/>
    </row>
    <row r="50" spans="2:5">
      <c r="B50" s="94" t="s">
        <v>3</v>
      </c>
      <c r="C50" s="84" t="s">
        <v>39</v>
      </c>
      <c r="D50" s="301">
        <v>203.18520000000001</v>
      </c>
      <c r="E50" s="286">
        <v>206.7861</v>
      </c>
    </row>
    <row r="51" spans="2:5">
      <c r="B51" s="94" t="s">
        <v>5</v>
      </c>
      <c r="C51" s="84" t="s">
        <v>109</v>
      </c>
      <c r="D51" s="301">
        <v>196.0805</v>
      </c>
      <c r="E51" s="286">
        <v>206.7861</v>
      </c>
    </row>
    <row r="52" spans="2:5">
      <c r="B52" s="94" t="s">
        <v>7</v>
      </c>
      <c r="C52" s="84" t="s">
        <v>110</v>
      </c>
      <c r="D52" s="301">
        <v>223.19580000000002</v>
      </c>
      <c r="E52" s="286">
        <v>279.08370000000002</v>
      </c>
    </row>
    <row r="53" spans="2:5" ht="13" thickBot="1">
      <c r="B53" s="96" t="s">
        <v>8</v>
      </c>
      <c r="C53" s="97" t="s">
        <v>40</v>
      </c>
      <c r="D53" s="287">
        <v>206.7861</v>
      </c>
      <c r="E53" s="288">
        <v>278.2149</v>
      </c>
    </row>
    <row r="54" spans="2:5">
      <c r="B54" s="98"/>
      <c r="C54" s="99"/>
      <c r="D54" s="289"/>
      <c r="E54" s="289"/>
    </row>
    <row r="55" spans="2:5" ht="13.5">
      <c r="B55" s="242" t="s">
        <v>61</v>
      </c>
      <c r="C55" s="243"/>
      <c r="D55" s="243"/>
      <c r="E55" s="243"/>
    </row>
    <row r="56" spans="2:5" ht="14" thickBot="1">
      <c r="B56" s="241" t="s">
        <v>111</v>
      </c>
      <c r="C56" s="244"/>
      <c r="D56" s="244"/>
      <c r="E56" s="244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16340573.789999999</v>
      </c>
      <c r="E58" s="190">
        <f>D58/E21</f>
        <v>0.99982519887880783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7">
      <c r="B65" s="201" t="s">
        <v>101</v>
      </c>
      <c r="C65" s="199" t="s">
        <v>209</v>
      </c>
      <c r="D65" s="209">
        <v>0</v>
      </c>
      <c r="E65" s="174">
        <v>0</v>
      </c>
    </row>
    <row r="66" spans="2:7">
      <c r="B66" s="201" t="s">
        <v>102</v>
      </c>
      <c r="C66" s="199" t="s">
        <v>11</v>
      </c>
      <c r="D66" s="209">
        <v>0</v>
      </c>
      <c r="E66" s="174">
        <v>0</v>
      </c>
      <c r="G66" s="144"/>
    </row>
    <row r="67" spans="2:7">
      <c r="B67" s="198" t="s">
        <v>8</v>
      </c>
      <c r="C67" s="199" t="s">
        <v>46</v>
      </c>
      <c r="D67" s="209">
        <v>0</v>
      </c>
      <c r="E67" s="174">
        <v>0</v>
      </c>
    </row>
    <row r="68" spans="2:7">
      <c r="B68" s="201" t="s">
        <v>210</v>
      </c>
      <c r="C68" s="199" t="s">
        <v>209</v>
      </c>
      <c r="D68" s="209">
        <v>0</v>
      </c>
      <c r="E68" s="174">
        <v>0</v>
      </c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16222737.27</v>
      </c>
      <c r="E71" s="174">
        <f>D71/$E$21</f>
        <v>0.99261517531670462</v>
      </c>
    </row>
    <row r="72" spans="2:7">
      <c r="B72" s="195" t="s">
        <v>212</v>
      </c>
      <c r="C72" s="196" t="s">
        <v>213</v>
      </c>
      <c r="D72" s="209">
        <f>D71</f>
        <v>16222737.27</v>
      </c>
      <c r="E72" s="174">
        <f>D72/$E$21</f>
        <v>0.99261517531670462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</row>
    <row r="76" spans="2:7">
      <c r="B76" s="195" t="s">
        <v>218</v>
      </c>
      <c r="C76" s="196" t="s">
        <v>219</v>
      </c>
      <c r="D76" s="209">
        <v>0</v>
      </c>
      <c r="E76" s="174">
        <v>0</v>
      </c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117836.52</v>
      </c>
      <c r="E87" s="200">
        <f>D87/E21</f>
        <v>7.2100235621032393E-3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266.79000000000002</v>
      </c>
      <c r="E89" s="194">
        <f>D89/E21</f>
        <v>1.6323990101994894E-5</v>
      </c>
    </row>
    <row r="90" spans="2:5" ht="13">
      <c r="B90" s="186" t="s">
        <v>59</v>
      </c>
      <c r="C90" s="187" t="s">
        <v>62</v>
      </c>
      <c r="D90" s="225">
        <f>E14</f>
        <v>4315.9399999999996</v>
      </c>
      <c r="E90" s="192">
        <f>D90/E21</f>
        <v>2.6407797084150017E-4</v>
      </c>
    </row>
    <row r="91" spans="2:5" ht="13">
      <c r="B91" s="182" t="s">
        <v>61</v>
      </c>
      <c r="C91" s="183" t="s">
        <v>64</v>
      </c>
      <c r="D91" s="228">
        <f>E17</f>
        <v>1725.88</v>
      </c>
      <c r="E91" s="193">
        <f>D91/E21</f>
        <v>1.0560083975123111E-4</v>
      </c>
    </row>
    <row r="92" spans="2:5" ht="13">
      <c r="B92" s="176" t="s">
        <v>63</v>
      </c>
      <c r="C92" s="179" t="s">
        <v>65</v>
      </c>
      <c r="D92" s="222">
        <f>D58+D89+D90-D91</f>
        <v>16343430.639999997</v>
      </c>
      <c r="E92" s="194">
        <f>E58+E89+E90-E91</f>
        <v>1</v>
      </c>
    </row>
    <row r="93" spans="2:5">
      <c r="B93" s="178" t="s">
        <v>3</v>
      </c>
      <c r="C93" s="199" t="s">
        <v>66</v>
      </c>
      <c r="D93" s="214">
        <f>D92</f>
        <v>16343430.639999997</v>
      </c>
      <c r="E93" s="200">
        <f>E92</f>
        <v>1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4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L95"/>
  <sheetViews>
    <sheetView zoomScale="64" zoomScaleNormal="64" workbookViewId="0">
      <selection activeCell="G31" sqref="G31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135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14" t="s">
        <v>104</v>
      </c>
      <c r="D11" s="291">
        <v>9547916.3200000003</v>
      </c>
      <c r="E11" s="262">
        <f>SUM(E12:E14,E16)</f>
        <v>12015781.799999999</v>
      </c>
      <c r="H11" s="144"/>
    </row>
    <row r="12" spans="2:12">
      <c r="B12" s="83" t="s">
        <v>3</v>
      </c>
      <c r="C12" s="107" t="s">
        <v>4</v>
      </c>
      <c r="D12" s="292">
        <v>9540813.8100000005</v>
      </c>
      <c r="E12" s="293">
        <v>12013399.77</v>
      </c>
      <c r="H12" s="144"/>
    </row>
    <row r="13" spans="2:12">
      <c r="B13" s="83" t="s">
        <v>5</v>
      </c>
      <c r="C13" s="107" t="s">
        <v>6</v>
      </c>
      <c r="D13" s="292">
        <v>432.74</v>
      </c>
      <c r="E13" s="293">
        <v>247.53</v>
      </c>
      <c r="H13" s="144"/>
    </row>
    <row r="14" spans="2:12">
      <c r="B14" s="83" t="s">
        <v>7</v>
      </c>
      <c r="C14" s="107" t="s">
        <v>9</v>
      </c>
      <c r="D14" s="292">
        <v>6669.77</v>
      </c>
      <c r="E14" s="293">
        <v>2134.5</v>
      </c>
      <c r="H14" s="144"/>
    </row>
    <row r="15" spans="2:12">
      <c r="B15" s="83" t="s">
        <v>101</v>
      </c>
      <c r="C15" s="107" t="s">
        <v>10</v>
      </c>
      <c r="D15" s="292">
        <v>6669.77</v>
      </c>
      <c r="E15" s="293">
        <v>2134.5</v>
      </c>
      <c r="H15" s="144"/>
    </row>
    <row r="16" spans="2:12">
      <c r="B16" s="86" t="s">
        <v>102</v>
      </c>
      <c r="C16" s="108" t="s">
        <v>11</v>
      </c>
      <c r="D16" s="294">
        <v>0</v>
      </c>
      <c r="E16" s="295">
        <v>0</v>
      </c>
      <c r="H16" s="144"/>
    </row>
    <row r="17" spans="2:11" ht="13">
      <c r="B17" s="6" t="s">
        <v>12</v>
      </c>
      <c r="C17" s="102" t="s">
        <v>64</v>
      </c>
      <c r="D17" s="296">
        <v>2635.98</v>
      </c>
      <c r="E17" s="297">
        <f>SUM(E18:E20)</f>
        <v>1756.3</v>
      </c>
    </row>
    <row r="18" spans="2:11">
      <c r="B18" s="83" t="s">
        <v>3</v>
      </c>
      <c r="C18" s="107" t="s">
        <v>10</v>
      </c>
      <c r="D18" s="294">
        <v>2635.98</v>
      </c>
      <c r="E18" s="295">
        <v>1756.3</v>
      </c>
    </row>
    <row r="19" spans="2:11">
      <c r="B19" s="83" t="s">
        <v>5</v>
      </c>
      <c r="C19" s="107" t="s">
        <v>103</v>
      </c>
      <c r="D19" s="292">
        <v>0</v>
      </c>
      <c r="E19" s="293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9545280.3399999999</v>
      </c>
      <c r="E21" s="277">
        <f>E11-E17</f>
        <v>12014025.499999998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4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10084798.220000001</v>
      </c>
      <c r="E26" s="266">
        <f>D21</f>
        <v>9545280.3399999999</v>
      </c>
      <c r="G26" s="151"/>
    </row>
    <row r="27" spans="2:11" ht="13">
      <c r="B27" s="6" t="s">
        <v>16</v>
      </c>
      <c r="C27" s="7" t="s">
        <v>106</v>
      </c>
      <c r="D27" s="267">
        <v>-976957.13</v>
      </c>
      <c r="E27" s="268">
        <v>-689805.3</v>
      </c>
      <c r="F27" s="52"/>
      <c r="G27" s="144"/>
      <c r="H27" s="146"/>
      <c r="I27" s="150"/>
      <c r="J27" s="144"/>
    </row>
    <row r="28" spans="2:11" ht="13">
      <c r="B28" s="6" t="s">
        <v>17</v>
      </c>
      <c r="C28" s="7" t="s">
        <v>18</v>
      </c>
      <c r="D28" s="267">
        <v>663936.94999999995</v>
      </c>
      <c r="E28" s="269">
        <v>609353.43000000005</v>
      </c>
      <c r="F28" s="52"/>
      <c r="G28" s="144"/>
      <c r="H28" s="150"/>
      <c r="I28" s="150"/>
      <c r="J28" s="144"/>
    </row>
    <row r="29" spans="2:11">
      <c r="B29" s="91" t="s">
        <v>3</v>
      </c>
      <c r="C29" s="84" t="s">
        <v>19</v>
      </c>
      <c r="D29" s="270">
        <v>637908.75</v>
      </c>
      <c r="E29" s="271">
        <v>580400.22</v>
      </c>
      <c r="F29" s="52"/>
      <c r="G29" s="144"/>
      <c r="H29" s="150"/>
      <c r="I29" s="150"/>
      <c r="J29" s="144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50"/>
      <c r="J30" s="144"/>
    </row>
    <row r="31" spans="2:11">
      <c r="B31" s="91" t="s">
        <v>7</v>
      </c>
      <c r="C31" s="84" t="s">
        <v>21</v>
      </c>
      <c r="D31" s="270">
        <v>26028.2</v>
      </c>
      <c r="E31" s="271">
        <v>28953.21</v>
      </c>
      <c r="F31" s="52"/>
      <c r="G31" s="144"/>
      <c r="H31" s="150"/>
      <c r="I31" s="150"/>
      <c r="J31" s="144"/>
    </row>
    <row r="32" spans="2:11" ht="13">
      <c r="B32" s="60" t="s">
        <v>22</v>
      </c>
      <c r="C32" s="8" t="s">
        <v>23</v>
      </c>
      <c r="D32" s="267">
        <v>1640894.08</v>
      </c>
      <c r="E32" s="269">
        <v>1299158.73</v>
      </c>
      <c r="F32" s="52"/>
      <c r="G32" s="144"/>
      <c r="H32" s="150"/>
      <c r="I32" s="150"/>
      <c r="J32" s="144"/>
    </row>
    <row r="33" spans="2:10">
      <c r="B33" s="91" t="s">
        <v>3</v>
      </c>
      <c r="C33" s="84" t="s">
        <v>24</v>
      </c>
      <c r="D33" s="270">
        <v>957609.1</v>
      </c>
      <c r="E33" s="271">
        <v>934171.21</v>
      </c>
      <c r="F33" s="52"/>
      <c r="G33" s="144"/>
      <c r="H33" s="150"/>
      <c r="I33" s="150"/>
      <c r="J33" s="144"/>
    </row>
    <row r="34" spans="2:10">
      <c r="B34" s="91" t="s">
        <v>5</v>
      </c>
      <c r="C34" s="84" t="s">
        <v>25</v>
      </c>
      <c r="D34" s="270">
        <v>373482.53</v>
      </c>
      <c r="E34" s="271">
        <v>151017.65</v>
      </c>
      <c r="F34" s="52"/>
      <c r="G34" s="144"/>
      <c r="H34" s="150"/>
      <c r="I34" s="150"/>
      <c r="J34" s="144"/>
    </row>
    <row r="35" spans="2:10">
      <c r="B35" s="91" t="s">
        <v>7</v>
      </c>
      <c r="C35" s="84" t="s">
        <v>26</v>
      </c>
      <c r="D35" s="270">
        <v>77292.94</v>
      </c>
      <c r="E35" s="271">
        <v>75260.399999999994</v>
      </c>
      <c r="F35" s="52"/>
      <c r="G35" s="144"/>
      <c r="H35" s="150"/>
      <c r="I35" s="150"/>
      <c r="J35" s="144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50"/>
      <c r="J36" s="144"/>
    </row>
    <row r="37" spans="2:10">
      <c r="B37" s="91" t="s">
        <v>28</v>
      </c>
      <c r="C37" s="84" t="s">
        <v>29</v>
      </c>
      <c r="D37" s="270">
        <v>135160.9</v>
      </c>
      <c r="E37" s="271">
        <v>138414.20000000001</v>
      </c>
      <c r="F37" s="52"/>
      <c r="G37" s="144"/>
      <c r="H37" s="150"/>
      <c r="I37" s="150"/>
      <c r="J37" s="144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50"/>
      <c r="J38" s="144"/>
    </row>
    <row r="39" spans="2:10">
      <c r="B39" s="92" t="s">
        <v>32</v>
      </c>
      <c r="C39" s="93" t="s">
        <v>33</v>
      </c>
      <c r="D39" s="272">
        <v>97348.61</v>
      </c>
      <c r="E39" s="273">
        <v>295.27</v>
      </c>
      <c r="F39" s="52"/>
      <c r="G39" s="144"/>
      <c r="H39" s="150"/>
      <c r="I39" s="150"/>
      <c r="J39" s="144"/>
    </row>
    <row r="40" spans="2:10" ht="13.5" thickBot="1">
      <c r="B40" s="64" t="s">
        <v>34</v>
      </c>
      <c r="C40" s="65" t="s">
        <v>35</v>
      </c>
      <c r="D40" s="274">
        <v>437439.25</v>
      </c>
      <c r="E40" s="275">
        <v>3158550.46</v>
      </c>
      <c r="G40" s="144"/>
    </row>
    <row r="41" spans="2:10" ht="13.5" thickBot="1">
      <c r="B41" s="66" t="s">
        <v>36</v>
      </c>
      <c r="C41" s="67" t="s">
        <v>37</v>
      </c>
      <c r="D41" s="276">
        <v>9545280.3399999999</v>
      </c>
      <c r="E41" s="277">
        <f>SUM(E26,E27,E40)</f>
        <v>12014025.5</v>
      </c>
      <c r="F41" s="54"/>
      <c r="G41" s="151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72"/>
    </row>
    <row r="43" spans="2:10" ht="13.5">
      <c r="B43" s="242" t="s">
        <v>59</v>
      </c>
      <c r="C43" s="243"/>
      <c r="D43" s="243"/>
      <c r="E43" s="243"/>
      <c r="G43" s="172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54501.404688997995</v>
      </c>
      <c r="E47" s="282">
        <v>49550.745799999997</v>
      </c>
      <c r="G47" s="144"/>
    </row>
    <row r="48" spans="2:10">
      <c r="B48" s="95" t="s">
        <v>5</v>
      </c>
      <c r="C48" s="93" t="s">
        <v>40</v>
      </c>
      <c r="D48" s="281">
        <v>49550.745799999997</v>
      </c>
      <c r="E48" s="283">
        <v>46487.679222005725</v>
      </c>
      <c r="G48" s="154"/>
      <c r="I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185.03740000000002</v>
      </c>
      <c r="E50" s="286">
        <v>192.63650000000001</v>
      </c>
    </row>
    <row r="51" spans="2:5">
      <c r="B51" s="94" t="s">
        <v>5</v>
      </c>
      <c r="C51" s="84" t="s">
        <v>109</v>
      </c>
      <c r="D51" s="281">
        <v>177.71530000000001</v>
      </c>
      <c r="E51" s="286">
        <v>188.72670000000002</v>
      </c>
    </row>
    <row r="52" spans="2:5">
      <c r="B52" s="94" t="s">
        <v>7</v>
      </c>
      <c r="C52" s="84" t="s">
        <v>110</v>
      </c>
      <c r="D52" s="281">
        <v>208.36350000000002</v>
      </c>
      <c r="E52" s="286">
        <v>258.99790000000002</v>
      </c>
    </row>
    <row r="53" spans="2:5" ht="13" thickBot="1">
      <c r="B53" s="96" t="s">
        <v>8</v>
      </c>
      <c r="C53" s="97" t="s">
        <v>40</v>
      </c>
      <c r="D53" s="287">
        <v>192.63650000000001</v>
      </c>
      <c r="E53" s="288">
        <v>258.43459999999999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12013399.77</v>
      </c>
      <c r="E58" s="190">
        <f>D58/E21</f>
        <v>0.99994791670785133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7">
      <c r="B65" s="201" t="s">
        <v>101</v>
      </c>
      <c r="C65" s="199" t="s">
        <v>209</v>
      </c>
      <c r="D65" s="209">
        <v>0</v>
      </c>
      <c r="E65" s="174">
        <v>0</v>
      </c>
      <c r="G65" s="144"/>
    </row>
    <row r="66" spans="2:7">
      <c r="B66" s="201" t="s">
        <v>102</v>
      </c>
      <c r="C66" s="199" t="s">
        <v>11</v>
      </c>
      <c r="D66" s="209">
        <v>0</v>
      </c>
      <c r="E66" s="174">
        <v>0</v>
      </c>
    </row>
    <row r="67" spans="2:7">
      <c r="B67" s="198" t="s">
        <v>8</v>
      </c>
      <c r="C67" s="199" t="s">
        <v>46</v>
      </c>
      <c r="D67" s="209">
        <v>0</v>
      </c>
      <c r="E67" s="174">
        <v>0</v>
      </c>
    </row>
    <row r="68" spans="2:7">
      <c r="B68" s="201" t="s">
        <v>210</v>
      </c>
      <c r="C68" s="199" t="s">
        <v>209</v>
      </c>
      <c r="D68" s="209">
        <v>0</v>
      </c>
      <c r="E68" s="174">
        <v>0</v>
      </c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11865824.27</v>
      </c>
      <c r="E71" s="174">
        <f>D71/E21</f>
        <v>0.98766431534542698</v>
      </c>
    </row>
    <row r="72" spans="2:7">
      <c r="B72" s="195" t="s">
        <v>212</v>
      </c>
      <c r="C72" s="196" t="s">
        <v>213</v>
      </c>
      <c r="D72" s="209">
        <f>D71</f>
        <v>11865824.27</v>
      </c>
      <c r="E72" s="174">
        <f>D72/$E$21</f>
        <v>0.98766431534542698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</row>
    <row r="76" spans="2:7">
      <c r="B76" s="195" t="s">
        <v>218</v>
      </c>
      <c r="C76" s="196" t="s">
        <v>219</v>
      </c>
      <c r="D76" s="209">
        <v>0</v>
      </c>
      <c r="E76" s="174">
        <v>0</v>
      </c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147575.5</v>
      </c>
      <c r="E87" s="200">
        <f>D87/E21</f>
        <v>1.2283601362424278E-2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247.53</v>
      </c>
      <c r="E89" s="194">
        <f>D89/E21</f>
        <v>2.060341889568988E-5</v>
      </c>
    </row>
    <row r="90" spans="2:5" ht="13">
      <c r="B90" s="186" t="s">
        <v>59</v>
      </c>
      <c r="C90" s="187" t="s">
        <v>62</v>
      </c>
      <c r="D90" s="225">
        <f>E14</f>
        <v>2134.5</v>
      </c>
      <c r="E90" s="192">
        <f>D90/E21</f>
        <v>1.7766734388902373E-4</v>
      </c>
    </row>
    <row r="91" spans="2:5" ht="13">
      <c r="B91" s="182" t="s">
        <v>61</v>
      </c>
      <c r="C91" s="183" t="s">
        <v>64</v>
      </c>
      <c r="D91" s="228">
        <f>E17</f>
        <v>1756.3</v>
      </c>
      <c r="E91" s="193">
        <f>D91/E21</f>
        <v>1.4618747063588306E-4</v>
      </c>
    </row>
    <row r="92" spans="2:5" ht="13">
      <c r="B92" s="176" t="s">
        <v>63</v>
      </c>
      <c r="C92" s="179" t="s">
        <v>65</v>
      </c>
      <c r="D92" s="222">
        <f>D58+D89+D90-D91</f>
        <v>12014025.499999998</v>
      </c>
      <c r="E92" s="194">
        <f>E58+E89+E90-E91</f>
        <v>1.0000000000000002</v>
      </c>
    </row>
    <row r="93" spans="2:5">
      <c r="B93" s="178" t="s">
        <v>3</v>
      </c>
      <c r="C93" s="199" t="s">
        <v>66</v>
      </c>
      <c r="D93" s="214">
        <f>D92</f>
        <v>12014025.499999998</v>
      </c>
      <c r="E93" s="200">
        <f>E92</f>
        <v>1.0000000000000002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94488188976377963" right="0.74803149606299213" top="0.55118110236220474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Q95"/>
  <sheetViews>
    <sheetView zoomScale="64" zoomScaleNormal="64" workbookViewId="0">
      <selection activeCell="B2" sqref="B2:E2"/>
    </sheetView>
  </sheetViews>
  <sheetFormatPr defaultRowHeight="12.5"/>
  <cols>
    <col min="1" max="1" width="9.1796875" style="12"/>
    <col min="2" max="2" width="3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120</v>
      </c>
      <c r="C5" s="239"/>
      <c r="D5" s="239"/>
      <c r="E5" s="239"/>
    </row>
    <row r="6" spans="2:12" ht="14">
      <c r="B6" s="240" t="s">
        <v>136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121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122</v>
      </c>
      <c r="C11" s="14" t="s">
        <v>104</v>
      </c>
      <c r="D11" s="291">
        <v>10774747.399999999</v>
      </c>
      <c r="E11" s="262">
        <f>SUM(E12:E14,E16)</f>
        <v>11783597.02</v>
      </c>
    </row>
    <row r="12" spans="2:12">
      <c r="B12" s="83">
        <v>1</v>
      </c>
      <c r="C12" s="107" t="s">
        <v>4</v>
      </c>
      <c r="D12" s="292">
        <v>10765298.629999999</v>
      </c>
      <c r="E12" s="293">
        <v>11780188.369999999</v>
      </c>
      <c r="H12" s="144"/>
    </row>
    <row r="13" spans="2:12">
      <c r="B13" s="83">
        <v>2</v>
      </c>
      <c r="C13" s="107" t="s">
        <v>6</v>
      </c>
      <c r="D13" s="292">
        <v>448.82</v>
      </c>
      <c r="E13" s="293">
        <v>266.8</v>
      </c>
      <c r="H13" s="144"/>
    </row>
    <row r="14" spans="2:12">
      <c r="B14" s="83">
        <v>3</v>
      </c>
      <c r="C14" s="107" t="s">
        <v>9</v>
      </c>
      <c r="D14" s="292">
        <v>8999.9500000000007</v>
      </c>
      <c r="E14" s="293">
        <v>3141.85</v>
      </c>
      <c r="H14" s="144"/>
    </row>
    <row r="15" spans="2:12">
      <c r="B15" s="83">
        <v>31</v>
      </c>
      <c r="C15" s="107" t="s">
        <v>10</v>
      </c>
      <c r="D15" s="292">
        <v>8999.9500000000007</v>
      </c>
      <c r="E15" s="293">
        <v>3141.85</v>
      </c>
      <c r="H15" s="144"/>
    </row>
    <row r="16" spans="2:12">
      <c r="B16" s="86">
        <v>32</v>
      </c>
      <c r="C16" s="108" t="s">
        <v>11</v>
      </c>
      <c r="D16" s="294">
        <v>0</v>
      </c>
      <c r="E16" s="295">
        <v>0</v>
      </c>
      <c r="H16" s="144"/>
    </row>
    <row r="17" spans="2:17" ht="13">
      <c r="B17" s="6" t="s">
        <v>123</v>
      </c>
      <c r="C17" s="102" t="s">
        <v>64</v>
      </c>
      <c r="D17" s="296">
        <v>6844.04</v>
      </c>
      <c r="E17" s="297">
        <f>SUM(E18:E20)</f>
        <v>3304.03</v>
      </c>
      <c r="H17" s="144"/>
    </row>
    <row r="18" spans="2:17">
      <c r="B18" s="83">
        <v>1</v>
      </c>
      <c r="C18" s="107" t="s">
        <v>10</v>
      </c>
      <c r="D18" s="294">
        <v>6844.04</v>
      </c>
      <c r="E18" s="295">
        <v>3304.03</v>
      </c>
    </row>
    <row r="19" spans="2:17">
      <c r="B19" s="83">
        <v>2</v>
      </c>
      <c r="C19" s="107" t="s">
        <v>103</v>
      </c>
      <c r="D19" s="292">
        <v>0</v>
      </c>
      <c r="E19" s="293">
        <v>0</v>
      </c>
    </row>
    <row r="20" spans="2:17" ht="13" thickBot="1">
      <c r="B20" s="88">
        <v>3</v>
      </c>
      <c r="C20" s="89" t="s">
        <v>13</v>
      </c>
      <c r="D20" s="298">
        <v>0</v>
      </c>
      <c r="E20" s="299">
        <v>0</v>
      </c>
    </row>
    <row r="21" spans="2:17" ht="13.5" thickBot="1">
      <c r="B21" s="247" t="s">
        <v>124</v>
      </c>
      <c r="C21" s="248"/>
      <c r="D21" s="300">
        <v>10767903.359999999</v>
      </c>
      <c r="E21" s="277">
        <f>E11-E17</f>
        <v>11780292.99</v>
      </c>
      <c r="F21" s="54"/>
      <c r="G21" s="147"/>
      <c r="H21" s="148"/>
      <c r="J21" s="149"/>
      <c r="K21" s="148"/>
    </row>
    <row r="22" spans="2:17">
      <c r="B22" s="2"/>
      <c r="C22" s="5"/>
      <c r="D22" s="657"/>
      <c r="E22" s="658"/>
      <c r="G22" s="147"/>
      <c r="H22" s="170"/>
      <c r="Q22" s="82"/>
    </row>
    <row r="23" spans="2:17" ht="13.5">
      <c r="B23" s="242" t="s">
        <v>125</v>
      </c>
      <c r="C23" s="249"/>
      <c r="D23" s="249"/>
      <c r="E23" s="249"/>
      <c r="G23" s="144"/>
    </row>
    <row r="24" spans="2:17" ht="14" thickBot="1">
      <c r="B24" s="241" t="s">
        <v>100</v>
      </c>
      <c r="C24" s="250"/>
      <c r="D24" s="250"/>
      <c r="E24" s="250"/>
    </row>
    <row r="25" spans="2:17" ht="13.5" thickBot="1">
      <c r="B25" s="56"/>
      <c r="C25" s="90" t="s">
        <v>1</v>
      </c>
      <c r="D25" s="260" t="s">
        <v>195</v>
      </c>
      <c r="E25" s="261" t="s">
        <v>200</v>
      </c>
    </row>
    <row r="26" spans="2:17" ht="13">
      <c r="B26" s="62" t="s">
        <v>126</v>
      </c>
      <c r="C26" s="63" t="s">
        <v>15</v>
      </c>
      <c r="D26" s="659">
        <v>11408132.75</v>
      </c>
      <c r="E26" s="266">
        <f>D21</f>
        <v>10767903.359999999</v>
      </c>
      <c r="G26" s="151"/>
    </row>
    <row r="27" spans="2:17" ht="13">
      <c r="B27" s="6" t="s">
        <v>127</v>
      </c>
      <c r="C27" s="7" t="s">
        <v>106</v>
      </c>
      <c r="D27" s="296">
        <v>-908306.52</v>
      </c>
      <c r="E27" s="268">
        <v>-623722.15</v>
      </c>
      <c r="F27" s="52"/>
      <c r="G27" s="144"/>
      <c r="H27" s="150"/>
      <c r="I27" s="150"/>
      <c r="J27" s="144"/>
    </row>
    <row r="28" spans="2:17" ht="13">
      <c r="B28" s="6" t="s">
        <v>121</v>
      </c>
      <c r="C28" s="7" t="s">
        <v>18</v>
      </c>
      <c r="D28" s="296">
        <v>781942.95</v>
      </c>
      <c r="E28" s="269">
        <v>704367.92</v>
      </c>
      <c r="F28" s="52"/>
      <c r="G28" s="144"/>
      <c r="H28" s="150"/>
      <c r="I28" s="150"/>
      <c r="J28" s="144"/>
    </row>
    <row r="29" spans="2:17">
      <c r="B29" s="91">
        <v>1</v>
      </c>
      <c r="C29" s="84" t="s">
        <v>19</v>
      </c>
      <c r="D29" s="292">
        <v>757704.09</v>
      </c>
      <c r="E29" s="271">
        <v>697945.08</v>
      </c>
      <c r="F29" s="52"/>
      <c r="G29" s="144"/>
      <c r="H29" s="150"/>
      <c r="I29" s="150"/>
      <c r="J29" s="144"/>
    </row>
    <row r="30" spans="2:17">
      <c r="B30" s="91">
        <v>2</v>
      </c>
      <c r="C30" s="84" t="s">
        <v>20</v>
      </c>
      <c r="D30" s="292">
        <v>0</v>
      </c>
      <c r="E30" s="271">
        <v>0</v>
      </c>
      <c r="F30" s="52"/>
      <c r="G30" s="144"/>
      <c r="H30" s="150"/>
      <c r="I30" s="150"/>
      <c r="J30" s="144"/>
    </row>
    <row r="31" spans="2:17">
      <c r="B31" s="91">
        <v>3</v>
      </c>
      <c r="C31" s="84" t="s">
        <v>21</v>
      </c>
      <c r="D31" s="292">
        <v>24238.86</v>
      </c>
      <c r="E31" s="271">
        <v>6422.84</v>
      </c>
      <c r="F31" s="52"/>
      <c r="G31" s="144"/>
      <c r="H31" s="150"/>
      <c r="I31" s="150"/>
      <c r="J31" s="144"/>
    </row>
    <row r="32" spans="2:17" ht="13">
      <c r="B32" s="60" t="s">
        <v>128</v>
      </c>
      <c r="C32" s="8" t="s">
        <v>23</v>
      </c>
      <c r="D32" s="296">
        <v>1690249.47</v>
      </c>
      <c r="E32" s="269">
        <v>1328090.07</v>
      </c>
      <c r="F32" s="52"/>
      <c r="G32" s="144"/>
      <c r="H32" s="150"/>
      <c r="I32" s="150"/>
      <c r="J32" s="144"/>
    </row>
    <row r="33" spans="2:10">
      <c r="B33" s="91">
        <v>1</v>
      </c>
      <c r="C33" s="84" t="s">
        <v>24</v>
      </c>
      <c r="D33" s="292">
        <v>1227919.06</v>
      </c>
      <c r="E33" s="271">
        <v>1064229.03</v>
      </c>
      <c r="F33" s="52"/>
      <c r="G33" s="144"/>
      <c r="H33" s="150"/>
      <c r="I33" s="150"/>
      <c r="J33" s="144"/>
    </row>
    <row r="34" spans="2:10">
      <c r="B34" s="91">
        <v>2</v>
      </c>
      <c r="C34" s="84" t="s">
        <v>25</v>
      </c>
      <c r="D34" s="292">
        <v>224697.5</v>
      </c>
      <c r="E34" s="271">
        <v>46849.38</v>
      </c>
      <c r="F34" s="52"/>
      <c r="G34" s="144"/>
      <c r="H34" s="150"/>
      <c r="I34" s="150"/>
      <c r="J34" s="144"/>
    </row>
    <row r="35" spans="2:10">
      <c r="B35" s="91">
        <v>3</v>
      </c>
      <c r="C35" s="84" t="s">
        <v>26</v>
      </c>
      <c r="D35" s="292">
        <v>58868.86</v>
      </c>
      <c r="E35" s="271">
        <v>55453.23</v>
      </c>
      <c r="F35" s="52"/>
      <c r="G35" s="144"/>
      <c r="H35" s="150"/>
      <c r="I35" s="150"/>
      <c r="J35" s="144"/>
    </row>
    <row r="36" spans="2:10">
      <c r="B36" s="91">
        <v>4</v>
      </c>
      <c r="C36" s="84" t="s">
        <v>27</v>
      </c>
      <c r="D36" s="292">
        <v>0</v>
      </c>
      <c r="E36" s="271">
        <v>0</v>
      </c>
      <c r="F36" s="52"/>
      <c r="G36" s="144"/>
      <c r="H36" s="150"/>
      <c r="I36" s="150"/>
      <c r="J36" s="144"/>
    </row>
    <row r="37" spans="2:10">
      <c r="B37" s="91">
        <v>5</v>
      </c>
      <c r="C37" s="84" t="s">
        <v>29</v>
      </c>
      <c r="D37" s="292">
        <v>151897.88</v>
      </c>
      <c r="E37" s="271">
        <v>151498.82</v>
      </c>
      <c r="F37" s="52"/>
      <c r="G37" s="144"/>
      <c r="H37" s="150"/>
      <c r="I37" s="150"/>
      <c r="J37" s="144"/>
    </row>
    <row r="38" spans="2:10">
      <c r="B38" s="91">
        <v>6</v>
      </c>
      <c r="C38" s="84" t="s">
        <v>31</v>
      </c>
      <c r="D38" s="292">
        <v>0</v>
      </c>
      <c r="E38" s="271">
        <v>0</v>
      </c>
      <c r="F38" s="52"/>
      <c r="G38" s="144"/>
      <c r="H38" s="150"/>
      <c r="I38" s="150"/>
      <c r="J38" s="144"/>
    </row>
    <row r="39" spans="2:10">
      <c r="B39" s="92">
        <v>7</v>
      </c>
      <c r="C39" s="93" t="s">
        <v>33</v>
      </c>
      <c r="D39" s="294">
        <v>26866.17</v>
      </c>
      <c r="E39" s="273">
        <v>10059.61</v>
      </c>
      <c r="F39" s="52"/>
      <c r="G39" s="144"/>
      <c r="H39" s="150"/>
      <c r="I39" s="150"/>
      <c r="J39" s="144"/>
    </row>
    <row r="40" spans="2:10" ht="13.5" thickBot="1">
      <c r="B40" s="64" t="s">
        <v>129</v>
      </c>
      <c r="C40" s="65" t="s">
        <v>35</v>
      </c>
      <c r="D40" s="660">
        <v>268077.13</v>
      </c>
      <c r="E40" s="275">
        <v>1636111.78</v>
      </c>
      <c r="G40" s="151"/>
    </row>
    <row r="41" spans="2:10" ht="13.5" thickBot="1">
      <c r="B41" s="66" t="s">
        <v>130</v>
      </c>
      <c r="C41" s="67" t="s">
        <v>37</v>
      </c>
      <c r="D41" s="300">
        <v>10767903.359999999</v>
      </c>
      <c r="E41" s="277">
        <f>SUM(E26,E27,E40)</f>
        <v>11780292.989999998</v>
      </c>
      <c r="F41" s="54"/>
      <c r="G41" s="151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131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72"/>
    </row>
    <row r="46" spans="2:10" ht="13">
      <c r="B46" s="10" t="s">
        <v>121</v>
      </c>
      <c r="C46" s="14" t="s">
        <v>107</v>
      </c>
      <c r="D46" s="279"/>
      <c r="E46" s="280"/>
      <c r="G46" s="172"/>
    </row>
    <row r="47" spans="2:10">
      <c r="B47" s="94">
        <v>1</v>
      </c>
      <c r="C47" s="84" t="s">
        <v>39</v>
      </c>
      <c r="D47" s="661">
        <v>65924.939308501213</v>
      </c>
      <c r="E47" s="282">
        <v>60826.387999999999</v>
      </c>
      <c r="G47" s="144"/>
    </row>
    <row r="48" spans="2:10">
      <c r="B48" s="95">
        <v>2</v>
      </c>
      <c r="C48" s="93" t="s">
        <v>40</v>
      </c>
      <c r="D48" s="661">
        <v>60826.387999999999</v>
      </c>
      <c r="E48" s="283">
        <v>57612.862056104343</v>
      </c>
      <c r="G48" s="154"/>
      <c r="I48" s="153"/>
    </row>
    <row r="49" spans="2:5" ht="13">
      <c r="B49" s="77" t="s">
        <v>128</v>
      </c>
      <c r="C49" s="79" t="s">
        <v>108</v>
      </c>
      <c r="D49" s="665"/>
      <c r="E49" s="285"/>
    </row>
    <row r="50" spans="2:5">
      <c r="B50" s="94">
        <v>1</v>
      </c>
      <c r="C50" s="84" t="s">
        <v>39</v>
      </c>
      <c r="D50" s="661">
        <v>173.04730000000001</v>
      </c>
      <c r="E50" s="662">
        <v>177.02680000000001</v>
      </c>
    </row>
    <row r="51" spans="2:5">
      <c r="B51" s="94">
        <v>2</v>
      </c>
      <c r="C51" s="84" t="s">
        <v>109</v>
      </c>
      <c r="D51" s="661">
        <v>169.97070000000002</v>
      </c>
      <c r="E51" s="662">
        <v>175.69230000000002</v>
      </c>
    </row>
    <row r="52" spans="2:5">
      <c r="B52" s="94">
        <v>3</v>
      </c>
      <c r="C52" s="84" t="s">
        <v>110</v>
      </c>
      <c r="D52" s="661">
        <v>183.98480000000001</v>
      </c>
      <c r="E52" s="662">
        <v>204.47330000000002</v>
      </c>
    </row>
    <row r="53" spans="2:5" ht="13" thickBot="1">
      <c r="B53" s="96">
        <v>4</v>
      </c>
      <c r="C53" s="97" t="s">
        <v>40</v>
      </c>
      <c r="D53" s="664">
        <v>177.02680000000001</v>
      </c>
      <c r="E53" s="663">
        <v>204.47330000000002</v>
      </c>
    </row>
    <row r="54" spans="2:5">
      <c r="B54" s="75"/>
      <c r="C54" s="76"/>
      <c r="D54" s="289"/>
      <c r="E54" s="289"/>
    </row>
    <row r="55" spans="2:5" ht="13.5">
      <c r="B55" s="242" t="s">
        <v>132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11780188.369999999</v>
      </c>
      <c r="E58" s="190">
        <f>D58/E21</f>
        <v>0.99999111906638571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7">
      <c r="B65" s="201" t="s">
        <v>101</v>
      </c>
      <c r="C65" s="199" t="s">
        <v>209</v>
      </c>
      <c r="D65" s="209">
        <v>0</v>
      </c>
      <c r="E65" s="174">
        <v>0</v>
      </c>
    </row>
    <row r="66" spans="2:7">
      <c r="B66" s="201" t="s">
        <v>102</v>
      </c>
      <c r="C66" s="199" t="s">
        <v>11</v>
      </c>
      <c r="D66" s="209">
        <v>0</v>
      </c>
      <c r="E66" s="174">
        <v>0</v>
      </c>
    </row>
    <row r="67" spans="2:7">
      <c r="B67" s="198" t="s">
        <v>8</v>
      </c>
      <c r="C67" s="199" t="s">
        <v>46</v>
      </c>
      <c r="D67" s="209">
        <v>0</v>
      </c>
      <c r="E67" s="174">
        <v>0</v>
      </c>
      <c r="G67" s="144"/>
    </row>
    <row r="68" spans="2:7">
      <c r="B68" s="201" t="s">
        <v>210</v>
      </c>
      <c r="C68" s="199" t="s">
        <v>209</v>
      </c>
      <c r="D68" s="209">
        <v>0</v>
      </c>
      <c r="E68" s="174">
        <v>0</v>
      </c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11717222.699999999</v>
      </c>
      <c r="E71" s="174">
        <f>D71/E21</f>
        <v>0.99464611872951381</v>
      </c>
    </row>
    <row r="72" spans="2:7">
      <c r="B72" s="195" t="s">
        <v>212</v>
      </c>
      <c r="C72" s="196" t="s">
        <v>213</v>
      </c>
      <c r="D72" s="209">
        <f>D71</f>
        <v>11717222.699999999</v>
      </c>
      <c r="E72" s="174">
        <f>D72/$E$21</f>
        <v>0.99464611872951381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</row>
    <row r="76" spans="2:7">
      <c r="B76" s="195" t="s">
        <v>218</v>
      </c>
      <c r="C76" s="196" t="s">
        <v>219</v>
      </c>
      <c r="D76" s="209">
        <v>0</v>
      </c>
      <c r="E76" s="174">
        <v>0</v>
      </c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62965.67</v>
      </c>
      <c r="E87" s="200">
        <f>D87/E21</f>
        <v>5.345000336871927E-3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266.8</v>
      </c>
      <c r="E89" s="194">
        <f>D89/E21</f>
        <v>2.2647993579317588E-5</v>
      </c>
    </row>
    <row r="90" spans="2:5" ht="13">
      <c r="B90" s="186" t="s">
        <v>59</v>
      </c>
      <c r="C90" s="187" t="s">
        <v>62</v>
      </c>
      <c r="D90" s="225">
        <f>E14</f>
        <v>3141.85</v>
      </c>
      <c r="E90" s="192">
        <f>D90/E21</f>
        <v>2.6670389290546839E-4</v>
      </c>
    </row>
    <row r="91" spans="2:5" ht="13">
      <c r="B91" s="182" t="s">
        <v>61</v>
      </c>
      <c r="C91" s="183" t="s">
        <v>64</v>
      </c>
      <c r="D91" s="228">
        <f>E17</f>
        <v>3304.03</v>
      </c>
      <c r="E91" s="193">
        <f>D91/E21</f>
        <v>2.8047095287058734E-4</v>
      </c>
    </row>
    <row r="92" spans="2:5" ht="13">
      <c r="B92" s="176" t="s">
        <v>63</v>
      </c>
      <c r="C92" s="179" t="s">
        <v>65</v>
      </c>
      <c r="D92" s="222">
        <f>D58+D89+D90-D91</f>
        <v>11780292.99</v>
      </c>
      <c r="E92" s="194">
        <f>E58+E89+E90-E91</f>
        <v>1</v>
      </c>
    </row>
    <row r="93" spans="2:5">
      <c r="B93" s="178" t="s">
        <v>3</v>
      </c>
      <c r="C93" s="199" t="s">
        <v>66</v>
      </c>
      <c r="D93" s="214">
        <f>D92</f>
        <v>11780292.99</v>
      </c>
      <c r="E93" s="200">
        <f>E92</f>
        <v>1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1.03" right="0.75" top="0.6" bottom="0.19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M95"/>
  <sheetViews>
    <sheetView zoomScale="64" zoomScaleNormal="64" workbookViewId="0">
      <selection activeCell="H86" sqref="H86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137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14" t="s">
        <v>104</v>
      </c>
      <c r="D11" s="291">
        <v>6424740.5500000007</v>
      </c>
      <c r="E11" s="262">
        <f>SUM(E12:E14,E16)</f>
        <v>5594857.5900000008</v>
      </c>
      <c r="H11" s="144"/>
    </row>
    <row r="12" spans="2:12">
      <c r="B12" s="83" t="s">
        <v>3</v>
      </c>
      <c r="C12" s="107" t="s">
        <v>4</v>
      </c>
      <c r="D12" s="292">
        <v>6424496.5100000007</v>
      </c>
      <c r="E12" s="293">
        <v>5594491.6500000004</v>
      </c>
      <c r="H12" s="144"/>
    </row>
    <row r="13" spans="2:12">
      <c r="B13" s="83" t="s">
        <v>5</v>
      </c>
      <c r="C13" s="107" t="s">
        <v>6</v>
      </c>
      <c r="D13" s="292">
        <v>244.04</v>
      </c>
      <c r="E13" s="293">
        <v>365.94</v>
      </c>
      <c r="H13" s="144"/>
    </row>
    <row r="14" spans="2:12">
      <c r="B14" s="83" t="s">
        <v>7</v>
      </c>
      <c r="C14" s="107" t="s">
        <v>9</v>
      </c>
      <c r="D14" s="292">
        <v>0</v>
      </c>
      <c r="E14" s="293">
        <v>0</v>
      </c>
      <c r="H14" s="144"/>
    </row>
    <row r="15" spans="2:12">
      <c r="B15" s="83" t="s">
        <v>101</v>
      </c>
      <c r="C15" s="107" t="s">
        <v>10</v>
      </c>
      <c r="D15" s="292">
        <v>0</v>
      </c>
      <c r="E15" s="293">
        <f>E14</f>
        <v>0</v>
      </c>
      <c r="H15" s="144"/>
    </row>
    <row r="16" spans="2:12">
      <c r="B16" s="86" t="s">
        <v>102</v>
      </c>
      <c r="C16" s="108" t="s">
        <v>11</v>
      </c>
      <c r="D16" s="294">
        <v>0</v>
      </c>
      <c r="E16" s="295">
        <v>0</v>
      </c>
      <c r="H16" s="144"/>
    </row>
    <row r="17" spans="2:13" ht="13">
      <c r="B17" s="6" t="s">
        <v>12</v>
      </c>
      <c r="C17" s="102" t="s">
        <v>64</v>
      </c>
      <c r="D17" s="296">
        <v>718.73</v>
      </c>
      <c r="E17" s="297">
        <f>SUM(E18:E20)</f>
        <v>218.4</v>
      </c>
    </row>
    <row r="18" spans="2:13">
      <c r="B18" s="83" t="s">
        <v>3</v>
      </c>
      <c r="C18" s="107" t="s">
        <v>10</v>
      </c>
      <c r="D18" s="294">
        <v>718.73</v>
      </c>
      <c r="E18" s="295">
        <v>218.4</v>
      </c>
    </row>
    <row r="19" spans="2:13">
      <c r="B19" s="83" t="s">
        <v>5</v>
      </c>
      <c r="C19" s="107" t="s">
        <v>103</v>
      </c>
      <c r="D19" s="292">
        <v>0</v>
      </c>
      <c r="E19" s="293">
        <v>0</v>
      </c>
    </row>
    <row r="20" spans="2:13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3" ht="13.5" thickBot="1">
      <c r="B21" s="247" t="s">
        <v>105</v>
      </c>
      <c r="C21" s="248"/>
      <c r="D21" s="300">
        <v>6424021.8200000003</v>
      </c>
      <c r="E21" s="277">
        <f>E11-E17</f>
        <v>5594639.1900000004</v>
      </c>
      <c r="F21" s="54"/>
      <c r="G21" s="147"/>
      <c r="H21" s="148"/>
      <c r="J21" s="149"/>
      <c r="K21" s="148"/>
      <c r="M21" s="82"/>
    </row>
    <row r="22" spans="2:13">
      <c r="B22" s="2"/>
      <c r="C22" s="5"/>
      <c r="D22" s="263"/>
      <c r="E22" s="263"/>
      <c r="G22" s="147"/>
      <c r="H22" s="170"/>
    </row>
    <row r="23" spans="2:13" ht="13.5">
      <c r="B23" s="242" t="s">
        <v>99</v>
      </c>
      <c r="C23" s="249"/>
      <c r="D23" s="249"/>
      <c r="E23" s="249"/>
      <c r="G23" s="144"/>
    </row>
    <row r="24" spans="2:13" ht="14" thickBot="1">
      <c r="B24" s="241" t="s">
        <v>100</v>
      </c>
      <c r="C24" s="250"/>
      <c r="D24" s="250"/>
      <c r="E24" s="250"/>
    </row>
    <row r="25" spans="2:13" ht="13.5" thickBot="1">
      <c r="B25" s="56"/>
      <c r="C25" s="90" t="s">
        <v>1</v>
      </c>
      <c r="D25" s="260" t="s">
        <v>195</v>
      </c>
      <c r="E25" s="261" t="s">
        <v>200</v>
      </c>
    </row>
    <row r="26" spans="2:13" ht="13">
      <c r="B26" s="62" t="s">
        <v>14</v>
      </c>
      <c r="C26" s="63" t="s">
        <v>15</v>
      </c>
      <c r="D26" s="265">
        <v>7050538.3700000001</v>
      </c>
      <c r="E26" s="266">
        <f>D21</f>
        <v>6424021.8200000003</v>
      </c>
      <c r="G26" s="151"/>
    </row>
    <row r="27" spans="2:13" ht="13">
      <c r="B27" s="6" t="s">
        <v>16</v>
      </c>
      <c r="C27" s="7" t="s">
        <v>106</v>
      </c>
      <c r="D27" s="267">
        <v>-1272215.3999999999</v>
      </c>
      <c r="E27" s="268">
        <v>-1184894.67</v>
      </c>
      <c r="F27" s="52"/>
      <c r="G27" s="150"/>
      <c r="H27" s="150"/>
      <c r="I27" s="144"/>
      <c r="J27" s="151"/>
    </row>
    <row r="28" spans="2:13" ht="13">
      <c r="B28" s="6" t="s">
        <v>17</v>
      </c>
      <c r="C28" s="7" t="s">
        <v>18</v>
      </c>
      <c r="D28" s="267">
        <v>27986.959999999999</v>
      </c>
      <c r="E28" s="269">
        <v>0</v>
      </c>
      <c r="F28" s="52"/>
      <c r="G28" s="150"/>
      <c r="H28" s="150"/>
      <c r="I28" s="144"/>
      <c r="J28" s="151"/>
    </row>
    <row r="29" spans="2:13">
      <c r="B29" s="91" t="s">
        <v>3</v>
      </c>
      <c r="C29" s="84" t="s">
        <v>19</v>
      </c>
      <c r="D29" s="270">
        <v>0</v>
      </c>
      <c r="E29" s="271">
        <v>0</v>
      </c>
      <c r="F29" s="52"/>
      <c r="G29" s="150"/>
      <c r="H29" s="150"/>
      <c r="I29" s="144"/>
      <c r="J29" s="151"/>
    </row>
    <row r="30" spans="2:13">
      <c r="B30" s="91" t="s">
        <v>5</v>
      </c>
      <c r="C30" s="8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3">
      <c r="B31" s="91" t="s">
        <v>7</v>
      </c>
      <c r="C31" s="84" t="s">
        <v>21</v>
      </c>
      <c r="D31" s="270">
        <v>27986.959999999999</v>
      </c>
      <c r="E31" s="271">
        <v>0</v>
      </c>
      <c r="F31" s="52"/>
      <c r="G31" s="150"/>
      <c r="H31" s="150"/>
      <c r="I31" s="144"/>
      <c r="J31" s="151"/>
    </row>
    <row r="32" spans="2:13" ht="13">
      <c r="B32" s="60" t="s">
        <v>22</v>
      </c>
      <c r="C32" s="8" t="s">
        <v>23</v>
      </c>
      <c r="D32" s="267">
        <v>1300202.3600000001</v>
      </c>
      <c r="E32" s="269">
        <v>1184894.67</v>
      </c>
      <c r="F32" s="52"/>
      <c r="G32" s="150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910953.53</v>
      </c>
      <c r="E33" s="271">
        <v>593645.41</v>
      </c>
      <c r="F33" s="52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263612.76</v>
      </c>
      <c r="E34" s="271">
        <v>396967.9</v>
      </c>
      <c r="F34" s="52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1437.79</v>
      </c>
      <c r="E35" s="271">
        <v>-2054.73</v>
      </c>
      <c r="F35" s="52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124198.28</v>
      </c>
      <c r="E37" s="271">
        <v>113999.23</v>
      </c>
      <c r="F37" s="52"/>
      <c r="G37" s="150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82336.86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645698.85</v>
      </c>
      <c r="E40" s="275">
        <v>355512.04</v>
      </c>
      <c r="G40" s="151"/>
    </row>
    <row r="41" spans="2:10" ht="13.5" thickBot="1">
      <c r="B41" s="66" t="s">
        <v>36</v>
      </c>
      <c r="C41" s="67" t="s">
        <v>37</v>
      </c>
      <c r="D41" s="276">
        <v>6424021.8200000003</v>
      </c>
      <c r="E41" s="277">
        <f>SUM(E26,E27,E40)</f>
        <v>5594639.1900000004</v>
      </c>
      <c r="F41" s="54"/>
      <c r="G41" s="151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72"/>
    </row>
    <row r="44" spans="2:10" ht="14" thickBot="1">
      <c r="B44" s="241" t="s">
        <v>116</v>
      </c>
      <c r="C44" s="244"/>
      <c r="D44" s="244"/>
      <c r="E44" s="244"/>
      <c r="G44" s="172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35455.408146075184</v>
      </c>
      <c r="E47" s="282">
        <v>29412.067200000001</v>
      </c>
      <c r="G47" s="144"/>
    </row>
    <row r="48" spans="2:10">
      <c r="B48" s="95" t="s">
        <v>5</v>
      </c>
      <c r="C48" s="93" t="s">
        <v>40</v>
      </c>
      <c r="D48" s="281">
        <v>29412.067200000001</v>
      </c>
      <c r="E48" s="283">
        <v>23924.0141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198.85650000000001</v>
      </c>
      <c r="E50" s="286">
        <v>218.4145</v>
      </c>
    </row>
    <row r="51" spans="2:5">
      <c r="B51" s="94" t="s">
        <v>5</v>
      </c>
      <c r="C51" s="84" t="s">
        <v>109</v>
      </c>
      <c r="D51" s="281">
        <v>192.38030000000001</v>
      </c>
      <c r="E51" s="286">
        <v>182.6318</v>
      </c>
    </row>
    <row r="52" spans="2:5">
      <c r="B52" s="94" t="s">
        <v>7</v>
      </c>
      <c r="C52" s="84" t="s">
        <v>110</v>
      </c>
      <c r="D52" s="281">
        <v>226.04820000000001</v>
      </c>
      <c r="E52" s="286">
        <v>234.36610000000002</v>
      </c>
    </row>
    <row r="53" spans="2:5" ht="13" thickBot="1">
      <c r="B53" s="96" t="s">
        <v>8</v>
      </c>
      <c r="C53" s="97" t="s">
        <v>40</v>
      </c>
      <c r="D53" s="287">
        <v>218.4145</v>
      </c>
      <c r="E53" s="288">
        <v>233.85040000000001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5594491.6500000004</v>
      </c>
      <c r="E58" s="190">
        <f>D58/E21</f>
        <v>0.99997362832615488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7">
      <c r="B65" s="201" t="s">
        <v>101</v>
      </c>
      <c r="C65" s="199" t="s">
        <v>209</v>
      </c>
      <c r="D65" s="209">
        <v>0</v>
      </c>
      <c r="E65" s="174">
        <v>0</v>
      </c>
    </row>
    <row r="66" spans="2:7">
      <c r="B66" s="201" t="s">
        <v>102</v>
      </c>
      <c r="C66" s="199" t="s">
        <v>11</v>
      </c>
      <c r="D66" s="209">
        <v>0</v>
      </c>
      <c r="E66" s="174">
        <v>0</v>
      </c>
    </row>
    <row r="67" spans="2:7">
      <c r="B67" s="198" t="s">
        <v>8</v>
      </c>
      <c r="C67" s="199" t="s">
        <v>46</v>
      </c>
      <c r="D67" s="209">
        <v>0</v>
      </c>
      <c r="E67" s="174">
        <v>0</v>
      </c>
      <c r="G67" s="144"/>
    </row>
    <row r="68" spans="2:7">
      <c r="B68" s="201" t="s">
        <v>210</v>
      </c>
      <c r="C68" s="199" t="s">
        <v>209</v>
      </c>
      <c r="D68" s="209">
        <v>0</v>
      </c>
      <c r="E68" s="174">
        <v>0</v>
      </c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5366312.79</v>
      </c>
      <c r="E71" s="174">
        <f>D71/E21</f>
        <v>0.95918836009869646</v>
      </c>
    </row>
    <row r="72" spans="2:7">
      <c r="B72" s="195" t="s">
        <v>212</v>
      </c>
      <c r="C72" s="196" t="s">
        <v>213</v>
      </c>
      <c r="D72" s="209">
        <f>D71</f>
        <v>5366312.79</v>
      </c>
      <c r="E72" s="174">
        <f>D72/$E$21</f>
        <v>0.95918836009869646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</row>
    <row r="76" spans="2:7">
      <c r="B76" s="195" t="s">
        <v>218</v>
      </c>
      <c r="C76" s="196" t="s">
        <v>219</v>
      </c>
      <c r="D76" s="209">
        <v>0</v>
      </c>
      <c r="E76" s="174">
        <v>0</v>
      </c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228178.86</v>
      </c>
      <c r="E87" s="200">
        <f>D87/E21</f>
        <v>4.0785268227458288E-2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365.94</v>
      </c>
      <c r="E89" s="194">
        <f>D89/E21</f>
        <v>6.5409043831475392E-5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218.4</v>
      </c>
      <c r="E91" s="193">
        <f>D91/E21</f>
        <v>3.9037369986320775E-5</v>
      </c>
    </row>
    <row r="92" spans="2:5" ht="13">
      <c r="B92" s="176" t="s">
        <v>63</v>
      </c>
      <c r="C92" s="179" t="s">
        <v>65</v>
      </c>
      <c r="D92" s="222">
        <f>D58+D89+D90-D91</f>
        <v>5594639.1900000004</v>
      </c>
      <c r="E92" s="194">
        <f>E58+E89+E90-E91</f>
        <v>1</v>
      </c>
    </row>
    <row r="93" spans="2:5">
      <c r="B93" s="178" t="s">
        <v>3</v>
      </c>
      <c r="C93" s="199" t="s">
        <v>66</v>
      </c>
      <c r="D93" s="214">
        <f>D92-D94</f>
        <v>4045527.9600000004</v>
      </c>
      <c r="E93" s="200">
        <f>D93/E21</f>
        <v>0.72310792932475065</v>
      </c>
    </row>
    <row r="94" spans="2:5">
      <c r="B94" s="178" t="s">
        <v>5</v>
      </c>
      <c r="C94" s="199" t="s">
        <v>114</v>
      </c>
      <c r="D94" s="214">
        <v>1549111.23</v>
      </c>
      <c r="E94" s="200">
        <f>D94/E21</f>
        <v>0.27689207067524935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97" right="0.75" top="0.6" bottom="0.32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L95"/>
  <sheetViews>
    <sheetView zoomScale="85" zoomScaleNormal="85" workbookViewId="0">
      <selection sqref="A1:XFD1048576"/>
    </sheetView>
  </sheetViews>
  <sheetFormatPr defaultRowHeight="10"/>
  <cols>
    <col min="1" max="1" width="9.1796875" style="1"/>
    <col min="2" max="2" width="4.1796875" style="1" bestFit="1" customWidth="1"/>
    <col min="3" max="3" width="77.7265625" style="1" customWidth="1"/>
    <col min="4" max="4" width="17" style="448" bestFit="1" customWidth="1"/>
    <col min="5" max="5" width="16.45312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8.453125" style="304" customWidth="1"/>
    <col min="11" max="11" width="7" style="304" bestFit="1" customWidth="1"/>
    <col min="12" max="12" width="15.26953125" style="304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81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  <c r="G9" s="366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</row>
    <row r="11" spans="2:12" ht="10.5">
      <c r="B11" s="315" t="s">
        <v>2</v>
      </c>
      <c r="C11" s="316" t="s">
        <v>104</v>
      </c>
      <c r="D11" s="395">
        <v>212870265.41000003</v>
      </c>
      <c r="E11" s="396">
        <f>SUM(E12:E14,E16)</f>
        <v>237875104.32000002</v>
      </c>
    </row>
    <row r="12" spans="2:12">
      <c r="B12" s="317" t="s">
        <v>3</v>
      </c>
      <c r="C12" s="318" t="s">
        <v>4</v>
      </c>
      <c r="D12" s="397">
        <v>212807643.08000001</v>
      </c>
      <c r="E12" s="398">
        <v>237835128.11000001</v>
      </c>
      <c r="G12" s="123"/>
      <c r="H12" s="123"/>
    </row>
    <row r="13" spans="2:12">
      <c r="B13" s="317" t="s">
        <v>5</v>
      </c>
      <c r="C13" s="318" t="s">
        <v>6</v>
      </c>
      <c r="D13" s="397">
        <v>891.68</v>
      </c>
      <c r="E13" s="398">
        <v>3518.24</v>
      </c>
      <c r="H13" s="123"/>
    </row>
    <row r="14" spans="2:12">
      <c r="B14" s="317" t="s">
        <v>7</v>
      </c>
      <c r="C14" s="318" t="s">
        <v>9</v>
      </c>
      <c r="D14" s="397">
        <v>61730.65</v>
      </c>
      <c r="E14" s="398">
        <v>36457.97</v>
      </c>
    </row>
    <row r="15" spans="2:12">
      <c r="B15" s="317" t="s">
        <v>101</v>
      </c>
      <c r="C15" s="318" t="s">
        <v>10</v>
      </c>
      <c r="D15" s="397">
        <v>61730.65</v>
      </c>
      <c r="E15" s="398">
        <v>36457.97</v>
      </c>
    </row>
    <row r="16" spans="2:12">
      <c r="B16" s="319" t="s">
        <v>102</v>
      </c>
      <c r="C16" s="320" t="s">
        <v>11</v>
      </c>
      <c r="D16" s="399">
        <v>0</v>
      </c>
      <c r="E16" s="400">
        <v>0</v>
      </c>
    </row>
    <row r="17" spans="2:11" ht="10.5">
      <c r="B17" s="321" t="s">
        <v>12</v>
      </c>
      <c r="C17" s="322" t="s">
        <v>64</v>
      </c>
      <c r="D17" s="401">
        <v>271523.03000000003</v>
      </c>
      <c r="E17" s="402">
        <f>SUM(E18:E20)</f>
        <v>299074.75</v>
      </c>
    </row>
    <row r="18" spans="2:11">
      <c r="B18" s="317" t="s">
        <v>3</v>
      </c>
      <c r="C18" s="318" t="s">
        <v>10</v>
      </c>
      <c r="D18" s="399">
        <v>271523.03000000003</v>
      </c>
      <c r="E18" s="400">
        <v>299074.75</v>
      </c>
    </row>
    <row r="19" spans="2:11">
      <c r="B19" s="317" t="s">
        <v>5</v>
      </c>
      <c r="C19" s="318" t="s">
        <v>103</v>
      </c>
      <c r="D19" s="397">
        <v>0</v>
      </c>
      <c r="E19" s="398">
        <v>0</v>
      </c>
    </row>
    <row r="20" spans="2:11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1" ht="11" thickBot="1">
      <c r="B21" s="325" t="s">
        <v>105</v>
      </c>
      <c r="C21" s="326"/>
      <c r="D21" s="405">
        <v>212598742.38000003</v>
      </c>
      <c r="E21" s="406">
        <f>E11-E17</f>
        <v>237576029.57000002</v>
      </c>
      <c r="F21" s="327"/>
      <c r="G21" s="327"/>
      <c r="H21" s="328"/>
      <c r="J21" s="329"/>
      <c r="K21" s="328"/>
    </row>
    <row r="22" spans="2:11">
      <c r="B22" s="2"/>
      <c r="C22" s="5"/>
      <c r="D22" s="263"/>
      <c r="E22" s="263"/>
      <c r="G22" s="327"/>
      <c r="H22" s="327"/>
    </row>
    <row r="23" spans="2:11" ht="10.5">
      <c r="B23" s="310" t="s">
        <v>99</v>
      </c>
      <c r="C23" s="330"/>
      <c r="D23" s="330"/>
      <c r="E23" s="330"/>
      <c r="G23" s="123"/>
    </row>
    <row r="24" spans="2:11" ht="11" thickBot="1">
      <c r="B24" s="312" t="s">
        <v>100</v>
      </c>
      <c r="C24" s="331"/>
      <c r="D24" s="331"/>
      <c r="E24" s="331"/>
    </row>
    <row r="25" spans="2:11" ht="11" thickBot="1">
      <c r="B25" s="313"/>
      <c r="C25" s="332" t="s">
        <v>1</v>
      </c>
      <c r="D25" s="393" t="s">
        <v>195</v>
      </c>
      <c r="E25" s="394" t="s">
        <v>200</v>
      </c>
    </row>
    <row r="26" spans="2:11" ht="10.5">
      <c r="B26" s="333" t="s">
        <v>14</v>
      </c>
      <c r="C26" s="334" t="s">
        <v>15</v>
      </c>
      <c r="D26" s="407">
        <v>206804450.94999999</v>
      </c>
      <c r="E26" s="408">
        <f>D21</f>
        <v>212598742.38000003</v>
      </c>
    </row>
    <row r="27" spans="2:11" ht="10.5">
      <c r="B27" s="321" t="s">
        <v>16</v>
      </c>
      <c r="C27" s="336" t="s">
        <v>106</v>
      </c>
      <c r="D27" s="409">
        <v>-2613251.2000000002</v>
      </c>
      <c r="E27" s="410">
        <v>-5084151.2699999996</v>
      </c>
      <c r="F27" s="123"/>
      <c r="G27" s="337"/>
      <c r="H27" s="337"/>
      <c r="I27" s="123"/>
    </row>
    <row r="28" spans="2:11" ht="10.5">
      <c r="B28" s="321" t="s">
        <v>17</v>
      </c>
      <c r="C28" s="336" t="s">
        <v>18</v>
      </c>
      <c r="D28" s="409">
        <v>18930991.469999999</v>
      </c>
      <c r="E28" s="411">
        <v>20665505.890000001</v>
      </c>
      <c r="F28" s="123"/>
      <c r="G28" s="337"/>
      <c r="H28" s="337"/>
      <c r="I28" s="123"/>
    </row>
    <row r="29" spans="2:11">
      <c r="B29" s="338" t="s">
        <v>3</v>
      </c>
      <c r="C29" s="339" t="s">
        <v>19</v>
      </c>
      <c r="D29" s="412">
        <v>18445333.039999999</v>
      </c>
      <c r="E29" s="413">
        <v>18459224.190000001</v>
      </c>
      <c r="F29" s="123"/>
      <c r="G29" s="337"/>
      <c r="H29" s="337"/>
      <c r="I29" s="123"/>
    </row>
    <row r="30" spans="2:11">
      <c r="B30" s="338" t="s">
        <v>5</v>
      </c>
      <c r="C30" s="339" t="s">
        <v>20</v>
      </c>
      <c r="D30" s="412">
        <v>111166.32</v>
      </c>
      <c r="E30" s="413">
        <v>524284.11</v>
      </c>
      <c r="F30" s="123"/>
      <c r="G30" s="337"/>
      <c r="H30" s="337"/>
      <c r="I30" s="123"/>
    </row>
    <row r="31" spans="2:11">
      <c r="B31" s="338" t="s">
        <v>7</v>
      </c>
      <c r="C31" s="339" t="s">
        <v>21</v>
      </c>
      <c r="D31" s="412">
        <v>374492.11</v>
      </c>
      <c r="E31" s="413">
        <v>1681997.59</v>
      </c>
      <c r="F31" s="123"/>
      <c r="G31" s="337"/>
      <c r="H31" s="337"/>
      <c r="I31" s="123"/>
    </row>
    <row r="32" spans="2:11" ht="10.5">
      <c r="B32" s="340" t="s">
        <v>22</v>
      </c>
      <c r="C32" s="341" t="s">
        <v>23</v>
      </c>
      <c r="D32" s="409">
        <v>21544242.670000002</v>
      </c>
      <c r="E32" s="411">
        <v>25749657.16</v>
      </c>
      <c r="F32" s="123"/>
      <c r="G32" s="337"/>
      <c r="H32" s="337"/>
      <c r="I32" s="123"/>
    </row>
    <row r="33" spans="2:10">
      <c r="B33" s="338" t="s">
        <v>3</v>
      </c>
      <c r="C33" s="339" t="s">
        <v>24</v>
      </c>
      <c r="D33" s="412">
        <v>15488376.02</v>
      </c>
      <c r="E33" s="413">
        <v>17745634.579999998</v>
      </c>
      <c r="F33" s="123"/>
      <c r="G33" s="337"/>
      <c r="H33" s="337"/>
      <c r="I33" s="123"/>
    </row>
    <row r="34" spans="2:10">
      <c r="B34" s="338" t="s">
        <v>5</v>
      </c>
      <c r="C34" s="339" t="s">
        <v>25</v>
      </c>
      <c r="D34" s="412">
        <v>1456841.64</v>
      </c>
      <c r="E34" s="413">
        <v>761682.39</v>
      </c>
      <c r="F34" s="123"/>
      <c r="G34" s="337"/>
      <c r="H34" s="337"/>
      <c r="I34" s="123"/>
    </row>
    <row r="35" spans="2:10">
      <c r="B35" s="338" t="s">
        <v>7</v>
      </c>
      <c r="C35" s="339" t="s">
        <v>26</v>
      </c>
      <c r="D35" s="412">
        <v>3779329.01</v>
      </c>
      <c r="E35" s="413">
        <v>3816523.2</v>
      </c>
      <c r="F35" s="123"/>
      <c r="G35" s="337"/>
      <c r="H35" s="337"/>
      <c r="I35" s="123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337"/>
      <c r="H36" s="337"/>
      <c r="I36" s="123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337"/>
      <c r="H37" s="337"/>
      <c r="I37" s="123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H38" s="337"/>
      <c r="I38" s="123"/>
    </row>
    <row r="39" spans="2:10">
      <c r="B39" s="342" t="s">
        <v>32</v>
      </c>
      <c r="C39" s="343" t="s">
        <v>33</v>
      </c>
      <c r="D39" s="414">
        <v>819696</v>
      </c>
      <c r="E39" s="415">
        <v>3425816.99</v>
      </c>
      <c r="F39" s="123"/>
      <c r="H39" s="337"/>
      <c r="I39" s="123"/>
    </row>
    <row r="40" spans="2:10" ht="11" thickBot="1">
      <c r="B40" s="344" t="s">
        <v>34</v>
      </c>
      <c r="C40" s="345" t="s">
        <v>35</v>
      </c>
      <c r="D40" s="416">
        <v>8407542.6300000008</v>
      </c>
      <c r="E40" s="417">
        <v>30061438.460000001</v>
      </c>
    </row>
    <row r="41" spans="2:10" ht="11" thickBot="1">
      <c r="B41" s="346" t="s">
        <v>36</v>
      </c>
      <c r="C41" s="347" t="s">
        <v>37</v>
      </c>
      <c r="D41" s="418">
        <v>212598742.38</v>
      </c>
      <c r="E41" s="406">
        <f>SUM(E26,E27,E40)</f>
        <v>237576029.57000002</v>
      </c>
      <c r="F41" s="327"/>
      <c r="G41" s="350"/>
    </row>
    <row r="42" spans="2:10" ht="10.5">
      <c r="B42" s="348"/>
      <c r="C42" s="348"/>
      <c r="D42" s="419"/>
      <c r="E42" s="419"/>
      <c r="F42" s="327"/>
    </row>
    <row r="43" spans="2:10" ht="10.5">
      <c r="B43" s="310" t="s">
        <v>59</v>
      </c>
      <c r="C43" s="311"/>
      <c r="D43" s="311"/>
      <c r="E43" s="311"/>
    </row>
    <row r="44" spans="2:10" ht="11" thickBot="1">
      <c r="B44" s="312" t="s">
        <v>116</v>
      </c>
      <c r="C44" s="351"/>
      <c r="D44" s="351"/>
      <c r="E44" s="351"/>
    </row>
    <row r="45" spans="2:10" ht="11" thickBot="1">
      <c r="B45" s="313"/>
      <c r="C45" s="475" t="s">
        <v>38</v>
      </c>
      <c r="D45" s="393" t="s">
        <v>195</v>
      </c>
      <c r="E45" s="394" t="s">
        <v>200</v>
      </c>
    </row>
    <row r="46" spans="2:10" ht="10.5">
      <c r="B46" s="476" t="s">
        <v>17</v>
      </c>
      <c r="C46" s="316" t="s">
        <v>107</v>
      </c>
      <c r="D46" s="420"/>
      <c r="E46" s="421"/>
    </row>
    <row r="47" spans="2:10">
      <c r="B47" s="477" t="s">
        <v>3</v>
      </c>
      <c r="C47" s="339" t="s">
        <v>39</v>
      </c>
      <c r="D47" s="493">
        <v>8075838.2582650604</v>
      </c>
      <c r="E47" s="423">
        <v>7983999.6869945461</v>
      </c>
      <c r="G47" s="494"/>
    </row>
    <row r="48" spans="2:10">
      <c r="B48" s="478" t="s">
        <v>5</v>
      </c>
      <c r="C48" s="343" t="s">
        <v>40</v>
      </c>
      <c r="D48" s="493">
        <v>7983999.6869945461</v>
      </c>
      <c r="E48" s="424">
        <v>7832261.5404166682</v>
      </c>
      <c r="J48" s="479"/>
    </row>
    <row r="49" spans="2:7" ht="10.5">
      <c r="B49" s="480" t="s">
        <v>22</v>
      </c>
      <c r="C49" s="457" t="s">
        <v>108</v>
      </c>
      <c r="D49" s="495"/>
      <c r="E49" s="426"/>
    </row>
    <row r="50" spans="2:7">
      <c r="B50" s="477" t="s">
        <v>3</v>
      </c>
      <c r="C50" s="339" t="s">
        <v>39</v>
      </c>
      <c r="D50" s="493">
        <v>25.607800000000001</v>
      </c>
      <c r="E50" s="427">
        <v>26.6281</v>
      </c>
    </row>
    <row r="51" spans="2:7">
      <c r="B51" s="477" t="s">
        <v>5</v>
      </c>
      <c r="C51" s="339" t="s">
        <v>109</v>
      </c>
      <c r="D51" s="493">
        <v>25.195900000000002</v>
      </c>
      <c r="E51" s="427">
        <v>26.501300000000001</v>
      </c>
    </row>
    <row r="52" spans="2:7">
      <c r="B52" s="477" t="s">
        <v>7</v>
      </c>
      <c r="C52" s="339" t="s">
        <v>110</v>
      </c>
      <c r="D52" s="493">
        <v>27.213000000000001</v>
      </c>
      <c r="E52" s="427">
        <v>30.334300000000002</v>
      </c>
    </row>
    <row r="53" spans="2:7" ht="10.5" thickBot="1">
      <c r="B53" s="481" t="s">
        <v>8</v>
      </c>
      <c r="C53" s="482" t="s">
        <v>40</v>
      </c>
      <c r="D53" s="428">
        <v>26.6281</v>
      </c>
      <c r="E53" s="429">
        <v>30.333000000000002</v>
      </c>
    </row>
    <row r="54" spans="2:7">
      <c r="B54" s="483"/>
      <c r="C54" s="484"/>
      <c r="D54" s="430"/>
      <c r="E54" s="430"/>
    </row>
    <row r="55" spans="2:7" ht="10.5">
      <c r="B55" s="310" t="s">
        <v>61</v>
      </c>
      <c r="C55" s="311"/>
      <c r="D55" s="311"/>
      <c r="E55" s="311"/>
    </row>
    <row r="56" spans="2:7" ht="11" thickBot="1">
      <c r="B56" s="312" t="s">
        <v>111</v>
      </c>
      <c r="C56" s="351"/>
      <c r="D56" s="351"/>
      <c r="E56" s="351"/>
    </row>
    <row r="57" spans="2:7" ht="20.5" customHeight="1" thickBot="1">
      <c r="B57" s="370" t="s">
        <v>41</v>
      </c>
      <c r="C57" s="371"/>
      <c r="D57" s="290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237835128.10999998</v>
      </c>
      <c r="E58" s="432">
        <f>D58/E21</f>
        <v>1.0010905920957973</v>
      </c>
    </row>
    <row r="59" spans="2:7" ht="20">
      <c r="B59" s="374" t="s">
        <v>3</v>
      </c>
      <c r="C59" s="375" t="s">
        <v>43</v>
      </c>
      <c r="D59" s="485">
        <v>0</v>
      </c>
      <c r="E59" s="434">
        <v>0</v>
      </c>
    </row>
    <row r="60" spans="2:7">
      <c r="B60" s="376" t="s">
        <v>204</v>
      </c>
      <c r="C60" s="375" t="s">
        <v>119</v>
      </c>
      <c r="D60" s="485">
        <v>0</v>
      </c>
      <c r="E60" s="434">
        <v>0</v>
      </c>
    </row>
    <row r="61" spans="2:7">
      <c r="B61" s="376" t="s">
        <v>205</v>
      </c>
      <c r="C61" s="375" t="s">
        <v>206</v>
      </c>
      <c r="D61" s="485">
        <v>0</v>
      </c>
      <c r="E61" s="434">
        <v>0</v>
      </c>
    </row>
    <row r="62" spans="2:7">
      <c r="B62" s="376" t="s">
        <v>207</v>
      </c>
      <c r="C62" s="375" t="s">
        <v>208</v>
      </c>
      <c r="D62" s="485">
        <v>0</v>
      </c>
      <c r="E62" s="434">
        <v>0</v>
      </c>
    </row>
    <row r="63" spans="2:7" ht="20">
      <c r="B63" s="377" t="s">
        <v>5</v>
      </c>
      <c r="C63" s="378" t="s">
        <v>44</v>
      </c>
      <c r="D63" s="485">
        <v>0</v>
      </c>
      <c r="E63" s="434">
        <v>0</v>
      </c>
    </row>
    <row r="64" spans="2:7">
      <c r="B64" s="377" t="s">
        <v>7</v>
      </c>
      <c r="C64" s="378" t="s">
        <v>45</v>
      </c>
      <c r="D64" s="485">
        <v>0</v>
      </c>
      <c r="E64" s="434">
        <v>0</v>
      </c>
      <c r="G64" s="123"/>
    </row>
    <row r="65" spans="2:7">
      <c r="B65" s="379" t="s">
        <v>101</v>
      </c>
      <c r="C65" s="378" t="s">
        <v>209</v>
      </c>
      <c r="D65" s="485">
        <v>0</v>
      </c>
      <c r="E65" s="434">
        <v>0</v>
      </c>
      <c r="G65" s="123"/>
    </row>
    <row r="66" spans="2:7">
      <c r="B66" s="379" t="s">
        <v>102</v>
      </c>
      <c r="C66" s="378" t="s">
        <v>11</v>
      </c>
      <c r="D66" s="485">
        <v>0</v>
      </c>
      <c r="E66" s="434">
        <v>0</v>
      </c>
    </row>
    <row r="67" spans="2:7">
      <c r="B67" s="377" t="s">
        <v>8</v>
      </c>
      <c r="C67" s="378" t="s">
        <v>46</v>
      </c>
      <c r="D67" s="485">
        <v>0</v>
      </c>
      <c r="E67" s="434">
        <v>0</v>
      </c>
    </row>
    <row r="68" spans="2:7">
      <c r="B68" s="379" t="s">
        <v>210</v>
      </c>
      <c r="C68" s="378" t="s">
        <v>209</v>
      </c>
      <c r="D68" s="485">
        <v>0</v>
      </c>
      <c r="E68" s="434">
        <v>0</v>
      </c>
    </row>
    <row r="69" spans="2:7">
      <c r="B69" s="379" t="s">
        <v>211</v>
      </c>
      <c r="C69" s="378" t="s">
        <v>11</v>
      </c>
      <c r="D69" s="485">
        <v>0</v>
      </c>
      <c r="E69" s="434">
        <v>0</v>
      </c>
    </row>
    <row r="70" spans="2:7">
      <c r="B70" s="377" t="s">
        <v>28</v>
      </c>
      <c r="C70" s="378" t="s">
        <v>47</v>
      </c>
      <c r="D70" s="486">
        <v>0</v>
      </c>
      <c r="E70" s="436">
        <v>0</v>
      </c>
    </row>
    <row r="71" spans="2:7">
      <c r="B71" s="374" t="s">
        <v>30</v>
      </c>
      <c r="C71" s="375" t="s">
        <v>48</v>
      </c>
      <c r="D71" s="485">
        <v>235857453.97</v>
      </c>
      <c r="E71" s="434">
        <f>D71/$E$21</f>
        <v>0.99276620792463555</v>
      </c>
    </row>
    <row r="72" spans="2:7">
      <c r="B72" s="374" t="s">
        <v>212</v>
      </c>
      <c r="C72" s="375" t="s">
        <v>213</v>
      </c>
      <c r="D72" s="485">
        <v>235857453.97</v>
      </c>
      <c r="E72" s="434">
        <f>D72/$E$21</f>
        <v>0.99276620792463555</v>
      </c>
    </row>
    <row r="73" spans="2:7">
      <c r="B73" s="374" t="s">
        <v>214</v>
      </c>
      <c r="C73" s="375" t="s">
        <v>215</v>
      </c>
      <c r="D73" s="485">
        <v>0</v>
      </c>
      <c r="E73" s="434">
        <v>0</v>
      </c>
    </row>
    <row r="74" spans="2:7">
      <c r="B74" s="374" t="s">
        <v>32</v>
      </c>
      <c r="C74" s="375" t="s">
        <v>113</v>
      </c>
      <c r="D74" s="485">
        <v>0</v>
      </c>
      <c r="E74" s="434">
        <v>0</v>
      </c>
    </row>
    <row r="75" spans="2:7">
      <c r="B75" s="374" t="s">
        <v>216</v>
      </c>
      <c r="C75" s="375" t="s">
        <v>217</v>
      </c>
      <c r="D75" s="485">
        <v>0</v>
      </c>
      <c r="E75" s="434">
        <v>0</v>
      </c>
    </row>
    <row r="76" spans="2:7">
      <c r="B76" s="374" t="s">
        <v>218</v>
      </c>
      <c r="C76" s="375" t="s">
        <v>219</v>
      </c>
      <c r="D76" s="485">
        <v>0</v>
      </c>
      <c r="E76" s="434">
        <v>0</v>
      </c>
    </row>
    <row r="77" spans="2:7">
      <c r="B77" s="374" t="s">
        <v>220</v>
      </c>
      <c r="C77" s="375" t="s">
        <v>221</v>
      </c>
      <c r="D77" s="485">
        <v>0</v>
      </c>
      <c r="E77" s="434">
        <v>0</v>
      </c>
    </row>
    <row r="78" spans="2:7">
      <c r="B78" s="374" t="s">
        <v>222</v>
      </c>
      <c r="C78" s="375" t="s">
        <v>223</v>
      </c>
      <c r="D78" s="485">
        <v>0</v>
      </c>
      <c r="E78" s="434">
        <v>0</v>
      </c>
    </row>
    <row r="79" spans="2:7">
      <c r="B79" s="374" t="s">
        <v>224</v>
      </c>
      <c r="C79" s="375" t="s">
        <v>225</v>
      </c>
      <c r="D79" s="485">
        <v>0</v>
      </c>
      <c r="E79" s="434">
        <v>0</v>
      </c>
    </row>
    <row r="80" spans="2:7">
      <c r="B80" s="374" t="s">
        <v>49</v>
      </c>
      <c r="C80" s="375" t="s">
        <v>50</v>
      </c>
      <c r="D80" s="485">
        <v>0</v>
      </c>
      <c r="E80" s="434">
        <v>0</v>
      </c>
    </row>
    <row r="81" spans="2:5">
      <c r="B81" s="377" t="s">
        <v>51</v>
      </c>
      <c r="C81" s="378" t="s">
        <v>52</v>
      </c>
      <c r="D81" s="485">
        <v>0</v>
      </c>
      <c r="E81" s="434">
        <v>0</v>
      </c>
    </row>
    <row r="82" spans="2:5">
      <c r="B82" s="377" t="s">
        <v>226</v>
      </c>
      <c r="C82" s="378" t="s">
        <v>227</v>
      </c>
      <c r="D82" s="485">
        <v>0</v>
      </c>
      <c r="E82" s="434">
        <v>0</v>
      </c>
    </row>
    <row r="83" spans="2:5">
      <c r="B83" s="377" t="s">
        <v>228</v>
      </c>
      <c r="C83" s="378" t="s">
        <v>229</v>
      </c>
      <c r="D83" s="485">
        <v>0</v>
      </c>
      <c r="E83" s="434">
        <v>0</v>
      </c>
    </row>
    <row r="84" spans="2:5">
      <c r="B84" s="377" t="s">
        <v>230</v>
      </c>
      <c r="C84" s="378" t="s">
        <v>231</v>
      </c>
      <c r="D84" s="485">
        <v>0</v>
      </c>
      <c r="E84" s="434">
        <v>0</v>
      </c>
    </row>
    <row r="85" spans="2:5">
      <c r="B85" s="377" t="s">
        <v>232</v>
      </c>
      <c r="C85" s="378" t="s">
        <v>233</v>
      </c>
      <c r="D85" s="485">
        <v>0</v>
      </c>
      <c r="E85" s="434">
        <v>0</v>
      </c>
    </row>
    <row r="86" spans="2:5">
      <c r="B86" s="487" t="s">
        <v>53</v>
      </c>
      <c r="C86" s="488" t="s">
        <v>54</v>
      </c>
      <c r="D86" s="486">
        <v>0</v>
      </c>
      <c r="E86" s="436">
        <v>0</v>
      </c>
    </row>
    <row r="87" spans="2:5">
      <c r="B87" s="487" t="s">
        <v>55</v>
      </c>
      <c r="C87" s="488" t="s">
        <v>56</v>
      </c>
      <c r="D87" s="489">
        <v>1977674.14</v>
      </c>
      <c r="E87" s="436">
        <f>D87/E21</f>
        <v>8.3243841711619013E-3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480" t="s">
        <v>22</v>
      </c>
      <c r="C89" s="490" t="s">
        <v>60</v>
      </c>
      <c r="D89" s="440">
        <f>E13</f>
        <v>3518.24</v>
      </c>
      <c r="E89" s="434">
        <f>D89/E21</f>
        <v>1.4808901413024819E-5</v>
      </c>
    </row>
    <row r="90" spans="2:5" ht="10.5">
      <c r="B90" s="385" t="s">
        <v>59</v>
      </c>
      <c r="C90" s="386" t="s">
        <v>62</v>
      </c>
      <c r="D90" s="442">
        <f>E14</f>
        <v>36457.97</v>
      </c>
      <c r="E90" s="441">
        <f>D90/E21</f>
        <v>1.5345811640167146E-4</v>
      </c>
    </row>
    <row r="91" spans="2:5" ht="10.5">
      <c r="B91" s="387" t="s">
        <v>61</v>
      </c>
      <c r="C91" s="388" t="s">
        <v>64</v>
      </c>
      <c r="D91" s="444">
        <f>E17</f>
        <v>299074.75</v>
      </c>
      <c r="E91" s="445">
        <f>D91/E21</f>
        <v>1.2588591136122166E-3</v>
      </c>
    </row>
    <row r="92" spans="2:5" ht="10.5">
      <c r="B92" s="480" t="s">
        <v>63</v>
      </c>
      <c r="C92" s="490" t="s">
        <v>65</v>
      </c>
      <c r="D92" s="440">
        <f>D58+D89+D90-D91</f>
        <v>237576029.56999999</v>
      </c>
      <c r="E92" s="441">
        <f>E58+E89+E90-E91</f>
        <v>0.99999999999999978</v>
      </c>
    </row>
    <row r="93" spans="2:5">
      <c r="B93" s="487" t="s">
        <v>3</v>
      </c>
      <c r="C93" s="488" t="s">
        <v>66</v>
      </c>
      <c r="D93" s="435">
        <f>D92</f>
        <v>237576029.56999999</v>
      </c>
      <c r="E93" s="436">
        <f>E92</f>
        <v>0.99999999999999978</v>
      </c>
    </row>
    <row r="94" spans="2:5">
      <c r="B94" s="487" t="s">
        <v>5</v>
      </c>
      <c r="C94" s="488" t="s">
        <v>114</v>
      </c>
      <c r="D94" s="486">
        <v>0</v>
      </c>
      <c r="E94" s="436">
        <v>0</v>
      </c>
    </row>
    <row r="95" spans="2:5" ht="10.5" thickBot="1">
      <c r="B95" s="389" t="s">
        <v>7</v>
      </c>
      <c r="C95" s="491" t="s">
        <v>115</v>
      </c>
      <c r="D95" s="492">
        <v>0</v>
      </c>
      <c r="E95" s="447">
        <v>0</v>
      </c>
    </row>
  </sheetData>
  <mergeCells count="14">
    <mergeCell ref="B57:C57"/>
    <mergeCell ref="B9:E9"/>
    <mergeCell ref="B2:E2"/>
    <mergeCell ref="B3:E3"/>
    <mergeCell ref="B5:E5"/>
    <mergeCell ref="B6:E6"/>
    <mergeCell ref="B8:E8"/>
    <mergeCell ref="B56:E56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  <pageSetup paperSize="9" orientation="portrait" horizontalDpi="90" verticalDpi="90" r:id="rId1"/>
  <headerFooter>
    <oddHeader>&amp;C&amp;"Calibri"&amp;10&amp;K000000Confidential&amp;1#</oddHeader>
  </headerFooter>
  <customProperties>
    <customPr name="_pios_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18"/>
  <dimension ref="A1:L95"/>
  <sheetViews>
    <sheetView zoomScale="64" zoomScaleNormal="64" workbookViewId="0">
      <selection activeCell="M28" sqref="M28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138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826583.21</v>
      </c>
      <c r="E11" s="262">
        <f>SUM(E12:E14,E16)</f>
        <v>882439.95000000007</v>
      </c>
      <c r="H11" s="144"/>
    </row>
    <row r="12" spans="2:12">
      <c r="B12" s="83" t="s">
        <v>3</v>
      </c>
      <c r="C12" s="107" t="s">
        <v>4</v>
      </c>
      <c r="D12" s="292">
        <v>826463.89</v>
      </c>
      <c r="E12" s="293">
        <v>882422.8</v>
      </c>
      <c r="H12" s="144"/>
    </row>
    <row r="13" spans="2:12">
      <c r="B13" s="83" t="s">
        <v>5</v>
      </c>
      <c r="C13" s="107" t="s">
        <v>6</v>
      </c>
      <c r="D13" s="292">
        <v>119.32</v>
      </c>
      <c r="E13" s="293">
        <v>17.149999999999999</v>
      </c>
      <c r="H13" s="144"/>
    </row>
    <row r="14" spans="2:12">
      <c r="B14" s="83" t="s">
        <v>7</v>
      </c>
      <c r="C14" s="107" t="s">
        <v>9</v>
      </c>
      <c r="D14" s="292">
        <v>0</v>
      </c>
      <c r="E14" s="293">
        <v>0</v>
      </c>
      <c r="H14" s="144"/>
    </row>
    <row r="15" spans="2:12">
      <c r="B15" s="83" t="s">
        <v>101</v>
      </c>
      <c r="C15" s="107" t="s">
        <v>10</v>
      </c>
      <c r="D15" s="292">
        <v>0</v>
      </c>
      <c r="E15" s="293">
        <f>E14</f>
        <v>0</v>
      </c>
      <c r="H15" s="144"/>
    </row>
    <row r="16" spans="2:12">
      <c r="B16" s="86" t="s">
        <v>102</v>
      </c>
      <c r="C16" s="108" t="s">
        <v>11</v>
      </c>
      <c r="D16" s="294">
        <v>0</v>
      </c>
      <c r="E16" s="295">
        <v>0</v>
      </c>
      <c r="H16" s="144"/>
    </row>
    <row r="17" spans="2:11" ht="13">
      <c r="B17" s="6" t="s">
        <v>12</v>
      </c>
      <c r="C17" s="102" t="s">
        <v>64</v>
      </c>
      <c r="D17" s="296">
        <v>117.47</v>
      </c>
      <c r="E17" s="297">
        <f>SUM(E18:E20)</f>
        <v>43.08</v>
      </c>
    </row>
    <row r="18" spans="2:11">
      <c r="B18" s="83" t="s">
        <v>3</v>
      </c>
      <c r="C18" s="107" t="s">
        <v>10</v>
      </c>
      <c r="D18" s="294">
        <v>117.47</v>
      </c>
      <c r="E18" s="295">
        <v>43.08</v>
      </c>
    </row>
    <row r="19" spans="2:11">
      <c r="B19" s="83" t="s">
        <v>5</v>
      </c>
      <c r="C19" s="107" t="s">
        <v>103</v>
      </c>
      <c r="D19" s="292">
        <v>0</v>
      </c>
      <c r="E19" s="293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826465.74</v>
      </c>
      <c r="E21" s="277">
        <f>E11-E17</f>
        <v>882396.87000000011</v>
      </c>
      <c r="F21" s="54"/>
      <c r="G21" s="147"/>
      <c r="H21" s="148"/>
      <c r="J21" s="164"/>
      <c r="K21" s="145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659">
        <v>832672.46</v>
      </c>
      <c r="E26" s="266">
        <f>D21</f>
        <v>826465.74</v>
      </c>
      <c r="G26" s="151"/>
    </row>
    <row r="27" spans="2:11" ht="13">
      <c r="B27" s="6" t="s">
        <v>16</v>
      </c>
      <c r="C27" s="7" t="s">
        <v>106</v>
      </c>
      <c r="D27" s="296">
        <v>-72972.92</v>
      </c>
      <c r="E27" s="268">
        <v>-84848.02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296">
        <v>0.09</v>
      </c>
      <c r="E28" s="269">
        <v>0.02</v>
      </c>
      <c r="F28" s="52"/>
      <c r="G28" s="150"/>
      <c r="H28" s="150"/>
      <c r="I28" s="144"/>
      <c r="J28" s="151"/>
    </row>
    <row r="29" spans="2:11">
      <c r="B29" s="91" t="s">
        <v>3</v>
      </c>
      <c r="C29" s="84" t="s">
        <v>19</v>
      </c>
      <c r="D29" s="292">
        <v>0</v>
      </c>
      <c r="E29" s="271">
        <v>0</v>
      </c>
      <c r="F29" s="52"/>
      <c r="G29" s="150"/>
      <c r="H29" s="150"/>
      <c r="I29" s="144"/>
      <c r="J29" s="151"/>
    </row>
    <row r="30" spans="2:11">
      <c r="B30" s="91" t="s">
        <v>5</v>
      </c>
      <c r="C30" s="84" t="s">
        <v>20</v>
      </c>
      <c r="D30" s="292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91" t="s">
        <v>7</v>
      </c>
      <c r="C31" s="84" t="s">
        <v>21</v>
      </c>
      <c r="D31" s="292">
        <v>0.09</v>
      </c>
      <c r="E31" s="271">
        <v>0.02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96">
        <v>72973.009999999995</v>
      </c>
      <c r="E32" s="269">
        <v>84848.04</v>
      </c>
      <c r="F32" s="52"/>
      <c r="G32" s="161"/>
      <c r="H32" s="150"/>
      <c r="I32" s="144"/>
      <c r="J32" s="151"/>
    </row>
    <row r="33" spans="2:10">
      <c r="B33" s="91" t="s">
        <v>3</v>
      </c>
      <c r="C33" s="84" t="s">
        <v>24</v>
      </c>
      <c r="D33" s="292">
        <v>45016.29</v>
      </c>
      <c r="E33" s="271">
        <v>37127.18</v>
      </c>
      <c r="F33" s="52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292">
        <v>5110.21</v>
      </c>
      <c r="E34" s="271">
        <v>26501.94</v>
      </c>
      <c r="F34" s="52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292">
        <v>6761.32</v>
      </c>
      <c r="E35" s="271">
        <v>5410.22</v>
      </c>
      <c r="F35" s="52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292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91" t="s">
        <v>28</v>
      </c>
      <c r="C37" s="84" t="s">
        <v>29</v>
      </c>
      <c r="D37" s="292">
        <v>16085.19</v>
      </c>
      <c r="E37" s="271">
        <v>15808.7</v>
      </c>
      <c r="F37" s="52"/>
      <c r="G37" s="150"/>
      <c r="H37" s="150"/>
      <c r="I37" s="144"/>
      <c r="J37" s="151"/>
    </row>
    <row r="38" spans="2:10">
      <c r="B38" s="91" t="s">
        <v>30</v>
      </c>
      <c r="C38" s="84" t="s">
        <v>31</v>
      </c>
      <c r="D38" s="292">
        <v>0</v>
      </c>
      <c r="E38" s="271">
        <v>0</v>
      </c>
      <c r="F38" s="52"/>
      <c r="G38" s="172"/>
      <c r="H38" s="150"/>
      <c r="I38" s="144"/>
      <c r="J38" s="151"/>
    </row>
    <row r="39" spans="2:10">
      <c r="B39" s="92" t="s">
        <v>32</v>
      </c>
      <c r="C39" s="93" t="s">
        <v>33</v>
      </c>
      <c r="D39" s="294">
        <v>0</v>
      </c>
      <c r="E39" s="273">
        <v>0</v>
      </c>
      <c r="F39" s="52"/>
      <c r="G39" s="172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660">
        <v>66766.2</v>
      </c>
      <c r="E40" s="275">
        <v>140779.15</v>
      </c>
      <c r="G40" s="151"/>
      <c r="H40" s="165"/>
    </row>
    <row r="41" spans="2:10" ht="13.5" thickBot="1">
      <c r="B41" s="66" t="s">
        <v>36</v>
      </c>
      <c r="C41" s="67" t="s">
        <v>37</v>
      </c>
      <c r="D41" s="300">
        <v>826465.74</v>
      </c>
      <c r="E41" s="277">
        <f>SUM(E26,E27,E40)</f>
        <v>882396.87</v>
      </c>
      <c r="F41" s="54"/>
      <c r="G41" s="151"/>
      <c r="H41" s="150"/>
      <c r="I41" s="144"/>
      <c r="J41" s="144"/>
    </row>
    <row r="42" spans="2:10" ht="13">
      <c r="B42" s="61"/>
      <c r="C42" s="61"/>
      <c r="D42" s="278"/>
      <c r="E42" s="278"/>
      <c r="F42" s="54"/>
      <c r="G42" s="145"/>
      <c r="H42" s="146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666">
        <v>6163.1962044054944</v>
      </c>
      <c r="E47" s="282">
        <v>5652.6180000000004</v>
      </c>
      <c r="G47" s="144"/>
    </row>
    <row r="48" spans="2:10">
      <c r="B48" s="95" t="s">
        <v>5</v>
      </c>
      <c r="C48" s="93" t="s">
        <v>40</v>
      </c>
      <c r="D48" s="666">
        <v>5652.6180000000004</v>
      </c>
      <c r="E48" s="283">
        <v>5103.3539000000001</v>
      </c>
      <c r="G48" s="153"/>
    </row>
    <row r="49" spans="2:5" ht="13">
      <c r="B49" s="77" t="s">
        <v>22</v>
      </c>
      <c r="C49" s="79" t="s">
        <v>108</v>
      </c>
      <c r="D49" s="302"/>
      <c r="E49" s="285"/>
    </row>
    <row r="50" spans="2:5">
      <c r="B50" s="94" t="s">
        <v>3</v>
      </c>
      <c r="C50" s="84" t="s">
        <v>39</v>
      </c>
      <c r="D50" s="666">
        <v>135.10400000000001</v>
      </c>
      <c r="E50" s="286">
        <v>146.20940000000002</v>
      </c>
    </row>
    <row r="51" spans="2:5">
      <c r="B51" s="94" t="s">
        <v>5</v>
      </c>
      <c r="C51" s="84" t="s">
        <v>109</v>
      </c>
      <c r="D51" s="666">
        <v>131.36270000000002</v>
      </c>
      <c r="E51" s="286">
        <v>131.76140000000001</v>
      </c>
    </row>
    <row r="52" spans="2:5">
      <c r="B52" s="94" t="s">
        <v>7</v>
      </c>
      <c r="C52" s="84" t="s">
        <v>110</v>
      </c>
      <c r="D52" s="666">
        <v>151.95580000000001</v>
      </c>
      <c r="E52" s="286">
        <v>173.01220000000001</v>
      </c>
    </row>
    <row r="53" spans="2:5" ht="13" thickBot="1">
      <c r="B53" s="96" t="s">
        <v>8</v>
      </c>
      <c r="C53" s="97" t="s">
        <v>40</v>
      </c>
      <c r="D53" s="667">
        <v>146.20940000000002</v>
      </c>
      <c r="E53" s="288">
        <v>172.90530000000001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882422.8</v>
      </c>
      <c r="E58" s="190">
        <f>D58/E21</f>
        <v>1.0000293858703284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9">
      <c r="B65" s="201" t="s">
        <v>101</v>
      </c>
      <c r="C65" s="199" t="s">
        <v>209</v>
      </c>
      <c r="D65" s="209">
        <v>0</v>
      </c>
      <c r="E65" s="174">
        <v>0</v>
      </c>
    </row>
    <row r="66" spans="2:9">
      <c r="B66" s="201" t="s">
        <v>102</v>
      </c>
      <c r="C66" s="199" t="s">
        <v>11</v>
      </c>
      <c r="D66" s="209">
        <v>0</v>
      </c>
      <c r="E66" s="174">
        <v>0</v>
      </c>
    </row>
    <row r="67" spans="2:9">
      <c r="B67" s="198" t="s">
        <v>8</v>
      </c>
      <c r="C67" s="199" t="s">
        <v>46</v>
      </c>
      <c r="D67" s="209">
        <v>0</v>
      </c>
      <c r="E67" s="174">
        <v>0</v>
      </c>
    </row>
    <row r="68" spans="2:9">
      <c r="B68" s="201" t="s">
        <v>210</v>
      </c>
      <c r="C68" s="199" t="s">
        <v>209</v>
      </c>
      <c r="D68" s="209">
        <v>0</v>
      </c>
      <c r="E68" s="174">
        <v>0</v>
      </c>
      <c r="I68" s="144"/>
    </row>
    <row r="69" spans="2:9">
      <c r="B69" s="201" t="s">
        <v>211</v>
      </c>
      <c r="C69" s="199" t="s">
        <v>11</v>
      </c>
      <c r="D69" s="209">
        <v>0</v>
      </c>
      <c r="E69" s="174">
        <v>0</v>
      </c>
      <c r="I69" s="144"/>
    </row>
    <row r="70" spans="2:9">
      <c r="B70" s="198" t="s">
        <v>28</v>
      </c>
      <c r="C70" s="199" t="s">
        <v>47</v>
      </c>
      <c r="D70" s="214">
        <v>0</v>
      </c>
      <c r="E70" s="200">
        <v>0</v>
      </c>
      <c r="I70" s="144"/>
    </row>
    <row r="71" spans="2:9">
      <c r="B71" s="195" t="s">
        <v>30</v>
      </c>
      <c r="C71" s="196" t="s">
        <v>48</v>
      </c>
      <c r="D71" s="209">
        <v>874167.99</v>
      </c>
      <c r="E71" s="174">
        <f>D71/E21</f>
        <v>0.99067440028430731</v>
      </c>
      <c r="G71" s="144"/>
      <c r="I71" s="144"/>
    </row>
    <row r="72" spans="2:9">
      <c r="B72" s="195" t="s">
        <v>212</v>
      </c>
      <c r="C72" s="196" t="s">
        <v>213</v>
      </c>
      <c r="D72" s="209">
        <f>D71</f>
        <v>874167.99</v>
      </c>
      <c r="E72" s="174">
        <f>D72/$E$21</f>
        <v>0.99067440028430731</v>
      </c>
    </row>
    <row r="73" spans="2:9">
      <c r="B73" s="195" t="s">
        <v>214</v>
      </c>
      <c r="C73" s="196" t="s">
        <v>215</v>
      </c>
      <c r="D73" s="209">
        <v>0</v>
      </c>
      <c r="E73" s="174">
        <v>0</v>
      </c>
    </row>
    <row r="74" spans="2:9">
      <c r="B74" s="195" t="s">
        <v>32</v>
      </c>
      <c r="C74" s="196" t="s">
        <v>113</v>
      </c>
      <c r="D74" s="209">
        <v>0</v>
      </c>
      <c r="E74" s="174">
        <v>0</v>
      </c>
    </row>
    <row r="75" spans="2:9">
      <c r="B75" s="195" t="s">
        <v>216</v>
      </c>
      <c r="C75" s="196" t="s">
        <v>217</v>
      </c>
      <c r="D75" s="209">
        <v>0</v>
      </c>
      <c r="E75" s="174">
        <v>0</v>
      </c>
    </row>
    <row r="76" spans="2:9">
      <c r="B76" s="195" t="s">
        <v>218</v>
      </c>
      <c r="C76" s="196" t="s">
        <v>219</v>
      </c>
      <c r="D76" s="209">
        <v>0</v>
      </c>
      <c r="E76" s="174">
        <v>0</v>
      </c>
    </row>
    <row r="77" spans="2:9">
      <c r="B77" s="195" t="s">
        <v>220</v>
      </c>
      <c r="C77" s="196" t="s">
        <v>221</v>
      </c>
      <c r="D77" s="209">
        <v>0</v>
      </c>
      <c r="E77" s="174">
        <v>0</v>
      </c>
    </row>
    <row r="78" spans="2:9">
      <c r="B78" s="195" t="s">
        <v>222</v>
      </c>
      <c r="C78" s="196" t="s">
        <v>223</v>
      </c>
      <c r="D78" s="209">
        <v>0</v>
      </c>
      <c r="E78" s="174">
        <v>0</v>
      </c>
    </row>
    <row r="79" spans="2:9">
      <c r="B79" s="195" t="s">
        <v>224</v>
      </c>
      <c r="C79" s="196" t="s">
        <v>225</v>
      </c>
      <c r="D79" s="209">
        <v>0</v>
      </c>
      <c r="E79" s="174">
        <v>0</v>
      </c>
      <c r="I79" s="144"/>
    </row>
    <row r="80" spans="2:9">
      <c r="B80" s="195" t="s">
        <v>49</v>
      </c>
      <c r="C80" s="196" t="s">
        <v>50</v>
      </c>
      <c r="D80" s="209">
        <v>0</v>
      </c>
      <c r="E80" s="174">
        <v>0</v>
      </c>
      <c r="I80" s="144"/>
    </row>
    <row r="81" spans="2:9">
      <c r="B81" s="198" t="s">
        <v>51</v>
      </c>
      <c r="C81" s="199" t="s">
        <v>52</v>
      </c>
      <c r="D81" s="209">
        <v>0</v>
      </c>
      <c r="E81" s="174">
        <v>0</v>
      </c>
      <c r="I81" s="144"/>
    </row>
    <row r="82" spans="2:9">
      <c r="B82" s="198" t="s">
        <v>226</v>
      </c>
      <c r="C82" s="199" t="s">
        <v>227</v>
      </c>
      <c r="D82" s="209">
        <v>0</v>
      </c>
      <c r="E82" s="174">
        <v>0</v>
      </c>
    </row>
    <row r="83" spans="2:9">
      <c r="B83" s="198" t="s">
        <v>228</v>
      </c>
      <c r="C83" s="199" t="s">
        <v>229</v>
      </c>
      <c r="D83" s="209">
        <v>0</v>
      </c>
      <c r="E83" s="174">
        <v>0</v>
      </c>
    </row>
    <row r="84" spans="2:9">
      <c r="B84" s="198" t="s">
        <v>230</v>
      </c>
      <c r="C84" s="199" t="s">
        <v>231</v>
      </c>
      <c r="D84" s="209">
        <v>0</v>
      </c>
      <c r="E84" s="174">
        <v>0</v>
      </c>
    </row>
    <row r="85" spans="2:9">
      <c r="B85" s="198" t="s">
        <v>232</v>
      </c>
      <c r="C85" s="199" t="s">
        <v>233</v>
      </c>
      <c r="D85" s="209">
        <v>0</v>
      </c>
      <c r="E85" s="174">
        <v>0</v>
      </c>
    </row>
    <row r="86" spans="2:9">
      <c r="B86" s="178" t="s">
        <v>53</v>
      </c>
      <c r="C86" s="199" t="s">
        <v>54</v>
      </c>
      <c r="D86" s="214">
        <v>0</v>
      </c>
      <c r="E86" s="200">
        <v>0</v>
      </c>
    </row>
    <row r="87" spans="2:9">
      <c r="B87" s="178" t="s">
        <v>55</v>
      </c>
      <c r="C87" s="199" t="s">
        <v>56</v>
      </c>
      <c r="D87" s="216">
        <v>8254.81</v>
      </c>
      <c r="E87" s="200">
        <f>D87/E21</f>
        <v>9.3549855860209467E-3</v>
      </c>
    </row>
    <row r="88" spans="2:9">
      <c r="B88" s="184" t="s">
        <v>57</v>
      </c>
      <c r="C88" s="185" t="s">
        <v>58</v>
      </c>
      <c r="D88" s="219">
        <v>0</v>
      </c>
      <c r="E88" s="191">
        <v>0</v>
      </c>
    </row>
    <row r="89" spans="2:9" ht="13">
      <c r="B89" s="176" t="s">
        <v>22</v>
      </c>
      <c r="C89" s="179" t="s">
        <v>60</v>
      </c>
      <c r="D89" s="222">
        <f>E13</f>
        <v>17.149999999999999</v>
      </c>
      <c r="E89" s="194">
        <f>D89/E21</f>
        <v>1.9435699040954211E-5</v>
      </c>
    </row>
    <row r="90" spans="2:9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9" ht="13">
      <c r="B91" s="182" t="s">
        <v>61</v>
      </c>
      <c r="C91" s="183" t="s">
        <v>64</v>
      </c>
      <c r="D91" s="228">
        <f>E17</f>
        <v>43.08</v>
      </c>
      <c r="E91" s="193">
        <f>D91/E21</f>
        <v>4.882156936934737E-5</v>
      </c>
    </row>
    <row r="92" spans="2:9" ht="13">
      <c r="B92" s="176" t="s">
        <v>63</v>
      </c>
      <c r="C92" s="179" t="s">
        <v>65</v>
      </c>
      <c r="D92" s="222">
        <f>D58+D89+D90-D91</f>
        <v>882396.87000000011</v>
      </c>
      <c r="E92" s="194">
        <f>E58+E89+E90-E91</f>
        <v>1.0000000000000002</v>
      </c>
    </row>
    <row r="93" spans="2:9">
      <c r="B93" s="178" t="s">
        <v>3</v>
      </c>
      <c r="C93" s="199" t="s">
        <v>66</v>
      </c>
      <c r="D93" s="214">
        <f>D92-D94</f>
        <v>486584.43000000011</v>
      </c>
      <c r="E93" s="200">
        <f>D93/E21</f>
        <v>0.55143490026205566</v>
      </c>
    </row>
    <row r="94" spans="2:9">
      <c r="B94" s="178" t="s">
        <v>5</v>
      </c>
      <c r="C94" s="199" t="s">
        <v>114</v>
      </c>
      <c r="D94" s="214">
        <v>395812.44</v>
      </c>
      <c r="E94" s="200">
        <f>D94/E21</f>
        <v>0.44856509973794439</v>
      </c>
    </row>
    <row r="95" spans="2:9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Arkusz19"/>
  <dimension ref="A1:N95"/>
  <sheetViews>
    <sheetView zoomScale="64" zoomScaleNormal="64" workbookViewId="0">
      <selection activeCell="K32" sqref="K32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139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1521036.9699999997</v>
      </c>
      <c r="E11" s="262">
        <f>SUM(E12:E14,E16)</f>
        <v>1448801.1199999999</v>
      </c>
      <c r="H11" s="144"/>
    </row>
    <row r="12" spans="2:12">
      <c r="B12" s="72" t="s">
        <v>3</v>
      </c>
      <c r="C12" s="100" t="s">
        <v>4</v>
      </c>
      <c r="D12" s="292">
        <v>1520887.8299999998</v>
      </c>
      <c r="E12" s="293">
        <v>1448732.66</v>
      </c>
      <c r="H12" s="144"/>
    </row>
    <row r="13" spans="2:12">
      <c r="B13" s="72" t="s">
        <v>5</v>
      </c>
      <c r="C13" s="100" t="s">
        <v>6</v>
      </c>
      <c r="D13" s="292">
        <v>149.13999999999999</v>
      </c>
      <c r="E13" s="293">
        <v>68.459999999999994</v>
      </c>
      <c r="H13" s="144"/>
    </row>
    <row r="14" spans="2:12">
      <c r="B14" s="72" t="s">
        <v>7</v>
      </c>
      <c r="C14" s="100" t="s">
        <v>9</v>
      </c>
      <c r="D14" s="292">
        <v>0</v>
      </c>
      <c r="E14" s="293">
        <v>0</v>
      </c>
      <c r="H14" s="144"/>
    </row>
    <row r="15" spans="2:12">
      <c r="B15" s="72" t="s">
        <v>101</v>
      </c>
      <c r="C15" s="100" t="s">
        <v>10</v>
      </c>
      <c r="D15" s="292">
        <v>0</v>
      </c>
      <c r="E15" s="293">
        <f>E14</f>
        <v>0</v>
      </c>
      <c r="H15" s="144"/>
    </row>
    <row r="16" spans="2:12">
      <c r="B16" s="73" t="s">
        <v>102</v>
      </c>
      <c r="C16" s="101" t="s">
        <v>11</v>
      </c>
      <c r="D16" s="294">
        <v>0</v>
      </c>
      <c r="E16" s="295">
        <v>0</v>
      </c>
      <c r="H16" s="144"/>
    </row>
    <row r="17" spans="2:14" ht="13">
      <c r="B17" s="6" t="s">
        <v>12</v>
      </c>
      <c r="C17" s="102" t="s">
        <v>64</v>
      </c>
      <c r="D17" s="296">
        <v>179.92</v>
      </c>
      <c r="E17" s="297">
        <f>SUM(E18:E20)</f>
        <v>50.09</v>
      </c>
    </row>
    <row r="18" spans="2:14">
      <c r="B18" s="72" t="s">
        <v>3</v>
      </c>
      <c r="C18" s="100" t="s">
        <v>10</v>
      </c>
      <c r="D18" s="294">
        <v>179.92</v>
      </c>
      <c r="E18" s="295">
        <v>50.09</v>
      </c>
    </row>
    <row r="19" spans="2:14">
      <c r="B19" s="72" t="s">
        <v>5</v>
      </c>
      <c r="C19" s="100" t="s">
        <v>103</v>
      </c>
      <c r="D19" s="292">
        <v>0</v>
      </c>
      <c r="E19" s="293">
        <v>0</v>
      </c>
    </row>
    <row r="20" spans="2:14" ht="13" thickBot="1">
      <c r="B20" s="74" t="s">
        <v>7</v>
      </c>
      <c r="C20" s="50" t="s">
        <v>13</v>
      </c>
      <c r="D20" s="298">
        <v>0</v>
      </c>
      <c r="E20" s="299">
        <v>0</v>
      </c>
    </row>
    <row r="21" spans="2:14" ht="13.5" thickBot="1">
      <c r="B21" s="247" t="s">
        <v>105</v>
      </c>
      <c r="C21" s="248"/>
      <c r="D21" s="300">
        <v>1520857.0499999998</v>
      </c>
      <c r="E21" s="277">
        <f>E11-E17</f>
        <v>1448751.0299999998</v>
      </c>
      <c r="F21" s="54"/>
      <c r="G21" s="147"/>
      <c r="H21" s="148"/>
      <c r="J21" s="149"/>
      <c r="K21" s="148"/>
      <c r="N21" s="82"/>
    </row>
    <row r="22" spans="2:14">
      <c r="B22" s="2"/>
      <c r="C22" s="5"/>
      <c r="D22" s="263"/>
      <c r="E22" s="263"/>
      <c r="G22" s="147"/>
      <c r="H22" s="170"/>
    </row>
    <row r="23" spans="2:14" ht="13.5">
      <c r="B23" s="242" t="s">
        <v>99</v>
      </c>
      <c r="C23" s="253"/>
      <c r="D23" s="253"/>
      <c r="E23" s="253"/>
      <c r="G23" s="144"/>
    </row>
    <row r="24" spans="2:14" ht="14" thickBot="1">
      <c r="B24" s="241" t="s">
        <v>100</v>
      </c>
      <c r="C24" s="254"/>
      <c r="D24" s="254"/>
      <c r="E24" s="254"/>
    </row>
    <row r="25" spans="2:14" ht="13.5" thickBot="1">
      <c r="B25" s="56"/>
      <c r="C25" s="3" t="s">
        <v>1</v>
      </c>
      <c r="D25" s="260" t="s">
        <v>195</v>
      </c>
      <c r="E25" s="261" t="s">
        <v>200</v>
      </c>
    </row>
    <row r="26" spans="2:14" ht="13">
      <c r="B26" s="62" t="s">
        <v>14</v>
      </c>
      <c r="C26" s="63" t="s">
        <v>15</v>
      </c>
      <c r="D26" s="265">
        <v>1706633.56</v>
      </c>
      <c r="E26" s="266">
        <f>D21</f>
        <v>1520857.0499999998</v>
      </c>
      <c r="G26" s="151"/>
    </row>
    <row r="27" spans="2:14" ht="13">
      <c r="B27" s="6" t="s">
        <v>16</v>
      </c>
      <c r="C27" s="7" t="s">
        <v>106</v>
      </c>
      <c r="D27" s="267">
        <v>-237878.89</v>
      </c>
      <c r="E27" s="268">
        <v>-211173.31</v>
      </c>
      <c r="F27" s="52"/>
      <c r="G27" s="150"/>
      <c r="H27" s="150"/>
      <c r="I27" s="144"/>
      <c r="J27" s="151"/>
    </row>
    <row r="28" spans="2:14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50"/>
      <c r="H28" s="150"/>
      <c r="I28" s="144"/>
      <c r="J28" s="151"/>
    </row>
    <row r="29" spans="2:14">
      <c r="B29" s="70" t="s">
        <v>3</v>
      </c>
      <c r="C29" s="4" t="s">
        <v>19</v>
      </c>
      <c r="D29" s="270">
        <v>0</v>
      </c>
      <c r="E29" s="271">
        <v>0</v>
      </c>
      <c r="F29" s="52"/>
      <c r="G29" s="150"/>
      <c r="H29" s="150"/>
      <c r="I29" s="144"/>
      <c r="J29" s="151"/>
    </row>
    <row r="30" spans="2:14">
      <c r="B30" s="70" t="s">
        <v>5</v>
      </c>
      <c r="C30" s="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4">
      <c r="B31" s="70" t="s">
        <v>7</v>
      </c>
      <c r="C31" s="4" t="s">
        <v>21</v>
      </c>
      <c r="D31" s="270">
        <v>0</v>
      </c>
      <c r="E31" s="271">
        <v>0</v>
      </c>
      <c r="F31" s="52"/>
      <c r="G31" s="150"/>
      <c r="H31" s="150"/>
      <c r="I31" s="144"/>
      <c r="J31" s="151"/>
    </row>
    <row r="32" spans="2:14" ht="13">
      <c r="B32" s="60" t="s">
        <v>22</v>
      </c>
      <c r="C32" s="8" t="s">
        <v>23</v>
      </c>
      <c r="D32" s="267">
        <v>237878.89</v>
      </c>
      <c r="E32" s="269">
        <v>211173.31</v>
      </c>
      <c r="F32" s="52"/>
      <c r="G32" s="150"/>
      <c r="H32" s="150"/>
      <c r="I32" s="144"/>
      <c r="J32" s="151"/>
    </row>
    <row r="33" spans="2:10">
      <c r="B33" s="70" t="s">
        <v>3</v>
      </c>
      <c r="C33" s="4" t="s">
        <v>24</v>
      </c>
      <c r="D33" s="270">
        <v>34958.92</v>
      </c>
      <c r="E33" s="271">
        <v>103088.09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270">
        <v>154846.32999999999</v>
      </c>
      <c r="E34" s="271">
        <v>61822.25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17931.919999999998</v>
      </c>
      <c r="E35" s="271">
        <v>18688.810000000001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30141.62</v>
      </c>
      <c r="E37" s="271">
        <v>27574.15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71" t="s">
        <v>32</v>
      </c>
      <c r="C39" s="9" t="s">
        <v>33</v>
      </c>
      <c r="D39" s="272">
        <v>0.1</v>
      </c>
      <c r="E39" s="273">
        <v>0.01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52102.38</v>
      </c>
      <c r="E40" s="275">
        <v>139067.29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1520857.05</v>
      </c>
      <c r="E41" s="277">
        <f>SUM(E26,E27,E40)</f>
        <v>1448751.0299999998</v>
      </c>
      <c r="F41" s="54"/>
      <c r="G41" s="151"/>
      <c r="H41" s="150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72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72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14651.956846860614</v>
      </c>
      <c r="E47" s="282">
        <v>12656.4151</v>
      </c>
      <c r="G47" s="144"/>
    </row>
    <row r="48" spans="2:10">
      <c r="B48" s="78" t="s">
        <v>5</v>
      </c>
      <c r="C48" s="9" t="s">
        <v>40</v>
      </c>
      <c r="D48" s="281">
        <v>12656.4151</v>
      </c>
      <c r="E48" s="283">
        <v>10972.112300000001</v>
      </c>
      <c r="G48" s="153"/>
      <c r="I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116.4782</v>
      </c>
      <c r="E50" s="286">
        <v>120.1649</v>
      </c>
    </row>
    <row r="51" spans="2:5">
      <c r="B51" s="68" t="s">
        <v>5</v>
      </c>
      <c r="C51" s="4" t="s">
        <v>109</v>
      </c>
      <c r="D51" s="281">
        <v>114.88120000000001</v>
      </c>
      <c r="E51" s="286">
        <v>119.19540000000001</v>
      </c>
    </row>
    <row r="52" spans="2:5">
      <c r="B52" s="68" t="s">
        <v>7</v>
      </c>
      <c r="C52" s="4" t="s">
        <v>110</v>
      </c>
      <c r="D52" s="281">
        <v>122.22750000000001</v>
      </c>
      <c r="E52" s="286">
        <v>132.0394</v>
      </c>
    </row>
    <row r="53" spans="2:5" ht="13" thickBot="1">
      <c r="B53" s="69" t="s">
        <v>8</v>
      </c>
      <c r="C53" s="11" t="s">
        <v>40</v>
      </c>
      <c r="D53" s="287">
        <v>120.1649</v>
      </c>
      <c r="E53" s="288">
        <v>132.0394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1448732.6600000001</v>
      </c>
      <c r="E58" s="190">
        <f>D58/E21</f>
        <v>0.99998732011255265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7">
      <c r="B65" s="201" t="s">
        <v>101</v>
      </c>
      <c r="C65" s="199" t="s">
        <v>209</v>
      </c>
      <c r="D65" s="209">
        <v>0</v>
      </c>
      <c r="E65" s="174">
        <v>0</v>
      </c>
      <c r="G65" s="144"/>
    </row>
    <row r="66" spans="2:7">
      <c r="B66" s="201" t="s">
        <v>102</v>
      </c>
      <c r="C66" s="199" t="s">
        <v>11</v>
      </c>
      <c r="D66" s="209">
        <v>0</v>
      </c>
      <c r="E66" s="174">
        <v>0</v>
      </c>
    </row>
    <row r="67" spans="2:7">
      <c r="B67" s="198" t="s">
        <v>8</v>
      </c>
      <c r="C67" s="199" t="s">
        <v>46</v>
      </c>
      <c r="D67" s="209">
        <v>0</v>
      </c>
      <c r="E67" s="174">
        <v>0</v>
      </c>
    </row>
    <row r="68" spans="2:7">
      <c r="B68" s="201" t="s">
        <v>210</v>
      </c>
      <c r="C68" s="199" t="s">
        <v>209</v>
      </c>
      <c r="D68" s="209">
        <v>0</v>
      </c>
      <c r="E68" s="174">
        <v>0</v>
      </c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1427033.57</v>
      </c>
      <c r="E71" s="174">
        <f>D71/E21</f>
        <v>0.98500952920806573</v>
      </c>
    </row>
    <row r="72" spans="2:7">
      <c r="B72" s="195" t="s">
        <v>212</v>
      </c>
      <c r="C72" s="196" t="s">
        <v>213</v>
      </c>
      <c r="D72" s="209">
        <f>D71</f>
        <v>1427033.57</v>
      </c>
      <c r="E72" s="174">
        <f>D72/$E$21</f>
        <v>0.98500952920806573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</row>
    <row r="76" spans="2:7">
      <c r="B76" s="195" t="s">
        <v>218</v>
      </c>
      <c r="C76" s="196" t="s">
        <v>219</v>
      </c>
      <c r="D76" s="209">
        <v>0</v>
      </c>
      <c r="E76" s="174">
        <v>0</v>
      </c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21699.09</v>
      </c>
      <c r="E87" s="200">
        <f>D87/E21</f>
        <v>1.4977790904486882E-2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68.459999999999994</v>
      </c>
      <c r="E89" s="194">
        <f>D89/E21</f>
        <v>4.7254496171091598E-5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50.09</v>
      </c>
      <c r="E91" s="193">
        <f>D91/E21</f>
        <v>3.4574608723487853E-5</v>
      </c>
    </row>
    <row r="92" spans="2:5" ht="13">
      <c r="B92" s="176" t="s">
        <v>63</v>
      </c>
      <c r="C92" s="179" t="s">
        <v>65</v>
      </c>
      <c r="D92" s="222">
        <f>D58+D89+D90-D91</f>
        <v>1448751.03</v>
      </c>
      <c r="E92" s="194">
        <f>E58+E89+E90-E91</f>
        <v>1.0000000000000002</v>
      </c>
    </row>
    <row r="93" spans="2:5">
      <c r="B93" s="178" t="s">
        <v>3</v>
      </c>
      <c r="C93" s="199" t="s">
        <v>66</v>
      </c>
      <c r="D93" s="214">
        <f>D92</f>
        <v>1448751.03</v>
      </c>
      <c r="E93" s="200">
        <f>E92</f>
        <v>1.0000000000000002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2"/>
  <dimension ref="A1:L95"/>
  <sheetViews>
    <sheetView zoomScale="64" zoomScaleNormal="64" workbookViewId="0">
      <selection activeCell="J18" sqref="J18"/>
    </sheetView>
  </sheetViews>
  <sheetFormatPr defaultRowHeight="12.5"/>
  <cols>
    <col min="1" max="1" width="9.1796875" style="12"/>
    <col min="2" max="2" width="4.1796875" style="12" bestFit="1" customWidth="1"/>
    <col min="3" max="3" width="77.7265625" style="12" customWidth="1"/>
    <col min="4" max="4" width="17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67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14" t="s">
        <v>104</v>
      </c>
      <c r="D11" s="291">
        <v>10048539.039999999</v>
      </c>
      <c r="E11" s="262">
        <f>SUM(E12:E14,E16)</f>
        <v>10120631.859999999</v>
      </c>
    </row>
    <row r="12" spans="2:12">
      <c r="B12" s="83" t="s">
        <v>3</v>
      </c>
      <c r="C12" s="107" t="s">
        <v>4</v>
      </c>
      <c r="D12" s="292">
        <v>10048539.039999999</v>
      </c>
      <c r="E12" s="293">
        <v>10120631.859999999</v>
      </c>
      <c r="G12" s="144"/>
    </row>
    <row r="13" spans="2:12">
      <c r="B13" s="83" t="s">
        <v>5</v>
      </c>
      <c r="C13" s="107" t="s">
        <v>6</v>
      </c>
      <c r="D13" s="292">
        <v>0</v>
      </c>
      <c r="E13" s="293">
        <v>0</v>
      </c>
    </row>
    <row r="14" spans="2:12">
      <c r="B14" s="83" t="s">
        <v>7</v>
      </c>
      <c r="C14" s="107" t="s">
        <v>9</v>
      </c>
      <c r="D14" s="292">
        <v>0</v>
      </c>
      <c r="E14" s="293">
        <v>0</v>
      </c>
    </row>
    <row r="15" spans="2:12">
      <c r="B15" s="83" t="s">
        <v>101</v>
      </c>
      <c r="C15" s="107" t="s">
        <v>10</v>
      </c>
      <c r="D15" s="292">
        <v>0</v>
      </c>
      <c r="E15" s="293">
        <f>E14</f>
        <v>0</v>
      </c>
    </row>
    <row r="16" spans="2:12">
      <c r="B16" s="86" t="s">
        <v>102</v>
      </c>
      <c r="C16" s="108" t="s">
        <v>11</v>
      </c>
      <c r="D16" s="294">
        <v>0</v>
      </c>
      <c r="E16" s="295">
        <v>0</v>
      </c>
    </row>
    <row r="17" spans="2:11" ht="13">
      <c r="B17" s="6" t="s">
        <v>12</v>
      </c>
      <c r="C17" s="102" t="s">
        <v>64</v>
      </c>
      <c r="D17" s="296">
        <v>47212.08</v>
      </c>
      <c r="E17" s="297">
        <f>SUM(E18:E20)</f>
        <v>17326.93</v>
      </c>
      <c r="H17" s="145"/>
    </row>
    <row r="18" spans="2:11">
      <c r="B18" s="83" t="s">
        <v>3</v>
      </c>
      <c r="C18" s="107" t="s">
        <v>10</v>
      </c>
      <c r="D18" s="294">
        <v>47212.08</v>
      </c>
      <c r="E18" s="295">
        <v>17326.93</v>
      </c>
      <c r="H18" s="157"/>
    </row>
    <row r="19" spans="2:11">
      <c r="B19" s="83" t="s">
        <v>5</v>
      </c>
      <c r="C19" s="107" t="s">
        <v>103</v>
      </c>
      <c r="D19" s="292">
        <v>0</v>
      </c>
      <c r="E19" s="293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10001326.959999999</v>
      </c>
      <c r="E21" s="277">
        <f>E11-E17</f>
        <v>10103304.93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  <c r="G25" s="144"/>
    </row>
    <row r="26" spans="2:11" ht="13">
      <c r="B26" s="62" t="s">
        <v>14</v>
      </c>
      <c r="C26" s="63" t="s">
        <v>15</v>
      </c>
      <c r="D26" s="265">
        <v>11269899.619999999</v>
      </c>
      <c r="E26" s="266">
        <f>D21</f>
        <v>10001326.959999999</v>
      </c>
    </row>
    <row r="27" spans="2:11" ht="13">
      <c r="B27" s="6" t="s">
        <v>16</v>
      </c>
      <c r="C27" s="7" t="s">
        <v>106</v>
      </c>
      <c r="D27" s="267">
        <v>-1568084.67</v>
      </c>
      <c r="E27" s="268">
        <v>-649657.88</v>
      </c>
      <c r="F27" s="52"/>
      <c r="G27" s="150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2262.1799999999998</v>
      </c>
      <c r="E28" s="269">
        <v>1171.8499999999999</v>
      </c>
      <c r="F28" s="52"/>
      <c r="G28" s="150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2262.1799999999998</v>
      </c>
      <c r="E29" s="271">
        <v>1171.8</v>
      </c>
      <c r="F29" s="52"/>
      <c r="G29" s="150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0.05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1570346.85</v>
      </c>
      <c r="E32" s="269">
        <v>650829.73</v>
      </c>
      <c r="F32" s="52"/>
      <c r="G32" s="150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1173978.93</v>
      </c>
      <c r="E33" s="271">
        <v>477161.09</v>
      </c>
      <c r="F33" s="52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235452.54</v>
      </c>
      <c r="E34" s="271">
        <v>144244.56</v>
      </c>
      <c r="F34" s="52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29716.57</v>
      </c>
      <c r="E35" s="271">
        <v>29424.080000000002</v>
      </c>
      <c r="F35" s="52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131198.81</v>
      </c>
      <c r="E39" s="273">
        <v>0</v>
      </c>
      <c r="F39" s="52"/>
      <c r="G39" s="146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299512.01</v>
      </c>
      <c r="E40" s="275">
        <v>751635.85</v>
      </c>
    </row>
    <row r="41" spans="2:10" ht="13.5" thickBot="1">
      <c r="B41" s="66" t="s">
        <v>36</v>
      </c>
      <c r="C41" s="67" t="s">
        <v>37</v>
      </c>
      <c r="D41" s="276">
        <v>10001326.960000001</v>
      </c>
      <c r="E41" s="277">
        <f>SUM(E26,E27,E40)</f>
        <v>10103304.929999998</v>
      </c>
      <c r="F41" s="54"/>
      <c r="G41" s="144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72"/>
    </row>
    <row r="44" spans="2:10" ht="14" thickBot="1">
      <c r="B44" s="241" t="s">
        <v>116</v>
      </c>
      <c r="C44" s="244"/>
      <c r="D44" s="244"/>
      <c r="E44" s="244"/>
      <c r="G44" s="172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840473.33519999997</v>
      </c>
      <c r="E47" s="282">
        <v>725550.10800000001</v>
      </c>
      <c r="G47" s="144"/>
    </row>
    <row r="48" spans="2:10">
      <c r="B48" s="95" t="s">
        <v>5</v>
      </c>
      <c r="C48" s="93" t="s">
        <v>40</v>
      </c>
      <c r="D48" s="281">
        <v>725550.10800000001</v>
      </c>
      <c r="E48" s="283">
        <v>680238.3358</v>
      </c>
      <c r="G48" s="153"/>
      <c r="I48" s="153"/>
    </row>
    <row r="49" spans="2:7" ht="13">
      <c r="B49" s="77" t="s">
        <v>22</v>
      </c>
      <c r="C49" s="79" t="s">
        <v>108</v>
      </c>
      <c r="D49" s="284"/>
      <c r="E49" s="285"/>
    </row>
    <row r="50" spans="2:7">
      <c r="B50" s="94" t="s">
        <v>3</v>
      </c>
      <c r="C50" s="84" t="s">
        <v>39</v>
      </c>
      <c r="D50" s="281">
        <v>13.409000000000001</v>
      </c>
      <c r="E50" s="286">
        <v>13.7845</v>
      </c>
    </row>
    <row r="51" spans="2:7">
      <c r="B51" s="94" t="s">
        <v>5</v>
      </c>
      <c r="C51" s="84" t="s">
        <v>109</v>
      </c>
      <c r="D51" s="281">
        <v>13.3446</v>
      </c>
      <c r="E51" s="286">
        <v>13.753500000000001</v>
      </c>
    </row>
    <row r="52" spans="2:7">
      <c r="B52" s="94" t="s">
        <v>7</v>
      </c>
      <c r="C52" s="84" t="s">
        <v>110</v>
      </c>
      <c r="D52" s="281">
        <v>13.9373</v>
      </c>
      <c r="E52" s="286">
        <v>14.852600000000001</v>
      </c>
    </row>
    <row r="53" spans="2:7" ht="13" thickBot="1">
      <c r="B53" s="96" t="s">
        <v>8</v>
      </c>
      <c r="C53" s="97" t="s">
        <v>40</v>
      </c>
      <c r="D53" s="287">
        <v>13.7845</v>
      </c>
      <c r="E53" s="288">
        <v>14.852600000000001</v>
      </c>
    </row>
    <row r="54" spans="2:7">
      <c r="B54" s="75"/>
      <c r="C54" s="76"/>
      <c r="D54" s="289"/>
      <c r="E54" s="289"/>
    </row>
    <row r="55" spans="2:7" ht="13.5">
      <c r="B55" s="242" t="s">
        <v>61</v>
      </c>
      <c r="C55" s="245"/>
      <c r="D55" s="245"/>
      <c r="E55" s="245"/>
    </row>
    <row r="56" spans="2:7" ht="14" thickBot="1">
      <c r="B56" s="241" t="s">
        <v>111</v>
      </c>
      <c r="C56" s="246"/>
      <c r="D56" s="246"/>
      <c r="E56" s="246"/>
    </row>
    <row r="57" spans="2:7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7" ht="13">
      <c r="B58" s="181" t="s">
        <v>17</v>
      </c>
      <c r="C58" s="189" t="s">
        <v>42</v>
      </c>
      <c r="D58" s="206">
        <f>D71+D87</f>
        <v>10120631.859999999</v>
      </c>
      <c r="E58" s="190">
        <f>D58/E21</f>
        <v>1.0017149764478106</v>
      </c>
    </row>
    <row r="59" spans="2:7" ht="25">
      <c r="B59" s="195" t="s">
        <v>3</v>
      </c>
      <c r="C59" s="196" t="s">
        <v>43</v>
      </c>
      <c r="D59" s="209">
        <v>0</v>
      </c>
      <c r="E59" s="174">
        <v>0</v>
      </c>
    </row>
    <row r="60" spans="2:7">
      <c r="B60" s="197" t="s">
        <v>204</v>
      </c>
      <c r="C60" s="196" t="s">
        <v>119</v>
      </c>
      <c r="D60" s="209">
        <v>0</v>
      </c>
      <c r="E60" s="174">
        <v>0</v>
      </c>
    </row>
    <row r="61" spans="2:7">
      <c r="B61" s="197" t="s">
        <v>205</v>
      </c>
      <c r="C61" s="196" t="s">
        <v>206</v>
      </c>
      <c r="D61" s="209">
        <v>0</v>
      </c>
      <c r="E61" s="174">
        <v>0</v>
      </c>
    </row>
    <row r="62" spans="2:7">
      <c r="B62" s="197" t="s">
        <v>207</v>
      </c>
      <c r="C62" s="196" t="s">
        <v>208</v>
      </c>
      <c r="D62" s="209">
        <v>0</v>
      </c>
      <c r="E62" s="174">
        <v>0</v>
      </c>
    </row>
    <row r="63" spans="2:7" ht="25">
      <c r="B63" s="198" t="s">
        <v>5</v>
      </c>
      <c r="C63" s="199" t="s">
        <v>44</v>
      </c>
      <c r="D63" s="209">
        <v>0</v>
      </c>
      <c r="E63" s="174">
        <v>0</v>
      </c>
    </row>
    <row r="64" spans="2:7">
      <c r="B64" s="198" t="s">
        <v>7</v>
      </c>
      <c r="C64" s="199" t="s">
        <v>45</v>
      </c>
      <c r="D64" s="209">
        <v>0</v>
      </c>
      <c r="E64" s="174">
        <v>0</v>
      </c>
      <c r="G64" s="144"/>
    </row>
    <row r="65" spans="2:5">
      <c r="B65" s="201" t="s">
        <v>101</v>
      </c>
      <c r="C65" s="199" t="s">
        <v>209</v>
      </c>
      <c r="D65" s="209">
        <v>0</v>
      </c>
      <c r="E65" s="174">
        <v>0</v>
      </c>
    </row>
    <row r="66" spans="2:5">
      <c r="B66" s="201" t="s">
        <v>102</v>
      </c>
      <c r="C66" s="199" t="s">
        <v>11</v>
      </c>
      <c r="D66" s="209">
        <v>0</v>
      </c>
      <c r="E66" s="174">
        <v>0</v>
      </c>
    </row>
    <row r="67" spans="2:5">
      <c r="B67" s="198" t="s">
        <v>8</v>
      </c>
      <c r="C67" s="199" t="s">
        <v>46</v>
      </c>
      <c r="D67" s="209">
        <v>0</v>
      </c>
      <c r="E67" s="174">
        <v>0</v>
      </c>
    </row>
    <row r="68" spans="2:5">
      <c r="B68" s="201" t="s">
        <v>210</v>
      </c>
      <c r="C68" s="199" t="s">
        <v>209</v>
      </c>
      <c r="D68" s="209">
        <v>0</v>
      </c>
      <c r="E68" s="174">
        <v>0</v>
      </c>
    </row>
    <row r="69" spans="2:5">
      <c r="B69" s="201" t="s">
        <v>211</v>
      </c>
      <c r="C69" s="199" t="s">
        <v>11</v>
      </c>
      <c r="D69" s="209">
        <v>0</v>
      </c>
      <c r="E69" s="174">
        <v>0</v>
      </c>
    </row>
    <row r="70" spans="2:5">
      <c r="B70" s="198" t="s">
        <v>28</v>
      </c>
      <c r="C70" s="199" t="s">
        <v>47</v>
      </c>
      <c r="D70" s="214">
        <v>0</v>
      </c>
      <c r="E70" s="200">
        <v>0</v>
      </c>
    </row>
    <row r="71" spans="2:5">
      <c r="B71" s="195" t="s">
        <v>30</v>
      </c>
      <c r="C71" s="196" t="s">
        <v>48</v>
      </c>
      <c r="D71" s="209">
        <v>10120631.859999999</v>
      </c>
      <c r="E71" s="174">
        <f>D71/E21</f>
        <v>1.0017149764478106</v>
      </c>
    </row>
    <row r="72" spans="2:5">
      <c r="B72" s="195" t="s">
        <v>212</v>
      </c>
      <c r="C72" s="196" t="s">
        <v>213</v>
      </c>
      <c r="D72" s="209">
        <f>D71</f>
        <v>10120631.859999999</v>
      </c>
      <c r="E72" s="174">
        <f>D72/$E$21</f>
        <v>1.0017149764478106</v>
      </c>
    </row>
    <row r="73" spans="2:5">
      <c r="B73" s="195" t="s">
        <v>214</v>
      </c>
      <c r="C73" s="196" t="s">
        <v>215</v>
      </c>
      <c r="D73" s="209">
        <v>0</v>
      </c>
      <c r="E73" s="174">
        <v>0</v>
      </c>
    </row>
    <row r="74" spans="2:5">
      <c r="B74" s="195" t="s">
        <v>32</v>
      </c>
      <c r="C74" s="196" t="s">
        <v>113</v>
      </c>
      <c r="D74" s="209">
        <v>0</v>
      </c>
      <c r="E74" s="174">
        <v>0</v>
      </c>
    </row>
    <row r="75" spans="2:5">
      <c r="B75" s="195" t="s">
        <v>216</v>
      </c>
      <c r="C75" s="196" t="s">
        <v>217</v>
      </c>
      <c r="D75" s="209">
        <v>0</v>
      </c>
      <c r="E75" s="174">
        <v>0</v>
      </c>
    </row>
    <row r="76" spans="2:5">
      <c r="B76" s="195" t="s">
        <v>218</v>
      </c>
      <c r="C76" s="196" t="s">
        <v>219</v>
      </c>
      <c r="D76" s="209">
        <v>0</v>
      </c>
      <c r="E76" s="174">
        <v>0</v>
      </c>
    </row>
    <row r="77" spans="2:5">
      <c r="B77" s="195" t="s">
        <v>220</v>
      </c>
      <c r="C77" s="196" t="s">
        <v>221</v>
      </c>
      <c r="D77" s="209">
        <v>0</v>
      </c>
      <c r="E77" s="174">
        <v>0</v>
      </c>
    </row>
    <row r="78" spans="2:5">
      <c r="B78" s="195" t="s">
        <v>222</v>
      </c>
      <c r="C78" s="196" t="s">
        <v>223</v>
      </c>
      <c r="D78" s="209">
        <v>0</v>
      </c>
      <c r="E78" s="174">
        <v>0</v>
      </c>
    </row>
    <row r="79" spans="2:5">
      <c r="B79" s="195" t="s">
        <v>224</v>
      </c>
      <c r="C79" s="196" t="s">
        <v>225</v>
      </c>
      <c r="D79" s="209">
        <v>0</v>
      </c>
      <c r="E79" s="174">
        <v>0</v>
      </c>
    </row>
    <row r="80" spans="2:5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4">
        <v>0</v>
      </c>
      <c r="E87" s="200">
        <f>D87/E21</f>
        <v>0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0</v>
      </c>
      <c r="E89" s="194">
        <f>D89/E21</f>
        <v>0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17326.93</v>
      </c>
      <c r="E91" s="193">
        <f>D91/E21</f>
        <v>1.7149764478107264E-3</v>
      </c>
    </row>
    <row r="92" spans="2:5" ht="13">
      <c r="B92" s="176" t="s">
        <v>63</v>
      </c>
      <c r="C92" s="179" t="s">
        <v>65</v>
      </c>
      <c r="D92" s="222">
        <f>D58+D89+D90-D91</f>
        <v>10103304.93</v>
      </c>
      <c r="E92" s="194">
        <f>E58+E89+E90-E91</f>
        <v>0.99999999999999989</v>
      </c>
    </row>
    <row r="93" spans="2:5">
      <c r="B93" s="178" t="s">
        <v>3</v>
      </c>
      <c r="C93" s="199" t="s">
        <v>66</v>
      </c>
      <c r="D93" s="214">
        <f>D92</f>
        <v>10103304.93</v>
      </c>
      <c r="E93" s="200">
        <f>E92</f>
        <v>0.99999999999999989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Arkusz23"/>
  <dimension ref="A1:L95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68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14" t="s">
        <v>104</v>
      </c>
      <c r="D11" s="291">
        <v>80735753.209999993</v>
      </c>
      <c r="E11" s="262">
        <f>SUM(E12:E14,E16)</f>
        <v>88673208.870000005</v>
      </c>
    </row>
    <row r="12" spans="2:12">
      <c r="B12" s="83" t="s">
        <v>3</v>
      </c>
      <c r="C12" s="107" t="s">
        <v>4</v>
      </c>
      <c r="D12" s="292">
        <v>80735753.209999993</v>
      </c>
      <c r="E12" s="293">
        <v>88673208.870000005</v>
      </c>
      <c r="G12" s="144"/>
    </row>
    <row r="13" spans="2:12">
      <c r="B13" s="83" t="s">
        <v>5</v>
      </c>
      <c r="C13" s="107" t="s">
        <v>6</v>
      </c>
      <c r="D13" s="292">
        <v>0</v>
      </c>
      <c r="E13" s="293">
        <v>0</v>
      </c>
    </row>
    <row r="14" spans="2:12">
      <c r="B14" s="83" t="s">
        <v>7</v>
      </c>
      <c r="C14" s="107" t="s">
        <v>9</v>
      </c>
      <c r="D14" s="292">
        <v>0</v>
      </c>
      <c r="E14" s="293">
        <v>0</v>
      </c>
    </row>
    <row r="15" spans="2:12">
      <c r="B15" s="83" t="s">
        <v>101</v>
      </c>
      <c r="C15" s="107" t="s">
        <v>10</v>
      </c>
      <c r="D15" s="292">
        <v>0</v>
      </c>
      <c r="E15" s="293">
        <f>E14</f>
        <v>0</v>
      </c>
    </row>
    <row r="16" spans="2:12">
      <c r="B16" s="86" t="s">
        <v>102</v>
      </c>
      <c r="C16" s="108" t="s">
        <v>11</v>
      </c>
      <c r="D16" s="294">
        <v>0</v>
      </c>
      <c r="E16" s="295">
        <v>0</v>
      </c>
    </row>
    <row r="17" spans="2:11" ht="13">
      <c r="B17" s="6" t="s">
        <v>12</v>
      </c>
      <c r="C17" s="102" t="s">
        <v>64</v>
      </c>
      <c r="D17" s="296">
        <v>330992.11</v>
      </c>
      <c r="E17" s="297">
        <f>SUM(E18:E20)</f>
        <v>304491.87</v>
      </c>
    </row>
    <row r="18" spans="2:11">
      <c r="B18" s="83" t="s">
        <v>3</v>
      </c>
      <c r="C18" s="107" t="s">
        <v>10</v>
      </c>
      <c r="D18" s="294">
        <v>330992.11</v>
      </c>
      <c r="E18" s="295">
        <v>304491.87</v>
      </c>
    </row>
    <row r="19" spans="2:11">
      <c r="B19" s="83" t="s">
        <v>5</v>
      </c>
      <c r="C19" s="107" t="s">
        <v>103</v>
      </c>
      <c r="D19" s="292">
        <v>0</v>
      </c>
      <c r="E19" s="293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80404761.099999994</v>
      </c>
      <c r="E21" s="277">
        <f>E11-E17</f>
        <v>88368717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4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87029083.810000002</v>
      </c>
      <c r="E26" s="266">
        <f>D21</f>
        <v>80404761.099999994</v>
      </c>
      <c r="G26" s="144"/>
    </row>
    <row r="27" spans="2:11" ht="13">
      <c r="B27" s="6" t="s">
        <v>16</v>
      </c>
      <c r="C27" s="7" t="s">
        <v>106</v>
      </c>
      <c r="D27" s="267">
        <v>-7227659.1299999999</v>
      </c>
      <c r="E27" s="268">
        <v>-8371498.3300000001</v>
      </c>
      <c r="F27" s="52"/>
      <c r="G27" s="150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85194.32</v>
      </c>
      <c r="E28" s="269">
        <v>203188.11</v>
      </c>
      <c r="F28" s="52"/>
      <c r="G28" s="150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29633.73</v>
      </c>
      <c r="E29" s="271">
        <v>32229.97</v>
      </c>
      <c r="F29" s="52"/>
      <c r="G29" s="150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55560.59</v>
      </c>
      <c r="E31" s="271">
        <v>170958.14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7312853.4500000002</v>
      </c>
      <c r="E32" s="269">
        <v>8574686.4399999995</v>
      </c>
      <c r="F32" s="52"/>
      <c r="G32" s="150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5589343.7699999996</v>
      </c>
      <c r="E33" s="271">
        <v>6999548.3799999999</v>
      </c>
      <c r="F33" s="52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1527007.25</v>
      </c>
      <c r="E34" s="271">
        <v>1344081.45</v>
      </c>
      <c r="F34" s="52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196502.43</v>
      </c>
      <c r="E35" s="271">
        <v>213007.56</v>
      </c>
      <c r="F35" s="52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18049.05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603336.42000000004</v>
      </c>
      <c r="E40" s="275">
        <v>16335454.23</v>
      </c>
      <c r="G40" s="151"/>
    </row>
    <row r="41" spans="2:10" ht="13.5" thickBot="1">
      <c r="B41" s="66" t="s">
        <v>36</v>
      </c>
      <c r="C41" s="67" t="s">
        <v>37</v>
      </c>
      <c r="D41" s="276">
        <v>80404761.099999994</v>
      </c>
      <c r="E41" s="277">
        <f>SUM(E26,E27,E40)</f>
        <v>88368717</v>
      </c>
      <c r="F41" s="54"/>
      <c r="G41" s="151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7378400.341</v>
      </c>
      <c r="E47" s="282">
        <v>6777080.4819999998</v>
      </c>
      <c r="G47" s="144"/>
    </row>
    <row r="48" spans="2:10">
      <c r="B48" s="95" t="s">
        <v>5</v>
      </c>
      <c r="C48" s="93" t="s">
        <v>40</v>
      </c>
      <c r="D48" s="281">
        <v>6777080.4819999998</v>
      </c>
      <c r="E48" s="283">
        <v>6152642.0939999996</v>
      </c>
      <c r="G48" s="152"/>
      <c r="I48" s="153"/>
    </row>
    <row r="49" spans="2:7" ht="13">
      <c r="B49" s="77" t="s">
        <v>22</v>
      </c>
      <c r="C49" s="79" t="s">
        <v>108</v>
      </c>
      <c r="D49" s="284"/>
      <c r="E49" s="285"/>
      <c r="G49" s="156"/>
    </row>
    <row r="50" spans="2:7">
      <c r="B50" s="94" t="s">
        <v>3</v>
      </c>
      <c r="C50" s="84" t="s">
        <v>39</v>
      </c>
      <c r="D50" s="281">
        <v>11.7951</v>
      </c>
      <c r="E50" s="286">
        <v>11.8642</v>
      </c>
    </row>
    <row r="51" spans="2:7">
      <c r="B51" s="94" t="s">
        <v>5</v>
      </c>
      <c r="C51" s="84" t="s">
        <v>109</v>
      </c>
      <c r="D51" s="281">
        <v>11.376800000000001</v>
      </c>
      <c r="E51" s="286">
        <v>11.8642</v>
      </c>
    </row>
    <row r="52" spans="2:7">
      <c r="B52" s="94" t="s">
        <v>7</v>
      </c>
      <c r="C52" s="84" t="s">
        <v>110</v>
      </c>
      <c r="D52" s="281">
        <v>12.544600000000001</v>
      </c>
      <c r="E52" s="286">
        <v>14.3627</v>
      </c>
    </row>
    <row r="53" spans="2:7" ht="13" thickBot="1">
      <c r="B53" s="96" t="s">
        <v>8</v>
      </c>
      <c r="C53" s="97" t="s">
        <v>40</v>
      </c>
      <c r="D53" s="287">
        <v>11.8642</v>
      </c>
      <c r="E53" s="288">
        <v>14.3627</v>
      </c>
    </row>
    <row r="54" spans="2:7">
      <c r="B54" s="75"/>
      <c r="C54" s="76"/>
      <c r="D54" s="289"/>
      <c r="E54" s="289"/>
      <c r="G54" s="172"/>
    </row>
    <row r="55" spans="2:7" ht="13.5">
      <c r="B55" s="242" t="s">
        <v>61</v>
      </c>
      <c r="C55" s="245"/>
      <c r="D55" s="245"/>
      <c r="E55" s="245"/>
      <c r="G55" s="172"/>
    </row>
    <row r="56" spans="2:7" ht="14" thickBot="1">
      <c r="B56" s="241" t="s">
        <v>111</v>
      </c>
      <c r="C56" s="246"/>
      <c r="D56" s="246"/>
      <c r="E56" s="246"/>
    </row>
    <row r="57" spans="2:7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7" ht="13">
      <c r="B58" s="181" t="s">
        <v>17</v>
      </c>
      <c r="C58" s="189" t="s">
        <v>42</v>
      </c>
      <c r="D58" s="206">
        <f>D71+D87</f>
        <v>88673208.870000005</v>
      </c>
      <c r="E58" s="190">
        <f>D58/E21</f>
        <v>1.003445697531175</v>
      </c>
    </row>
    <row r="59" spans="2:7" ht="25">
      <c r="B59" s="195" t="s">
        <v>3</v>
      </c>
      <c r="C59" s="196" t="s">
        <v>43</v>
      </c>
      <c r="D59" s="209">
        <v>0</v>
      </c>
      <c r="E59" s="174">
        <v>0</v>
      </c>
    </row>
    <row r="60" spans="2:7">
      <c r="B60" s="197" t="s">
        <v>204</v>
      </c>
      <c r="C60" s="196" t="s">
        <v>119</v>
      </c>
      <c r="D60" s="209">
        <v>0</v>
      </c>
      <c r="E60" s="174">
        <v>0</v>
      </c>
    </row>
    <row r="61" spans="2:7">
      <c r="B61" s="197" t="s">
        <v>205</v>
      </c>
      <c r="C61" s="196" t="s">
        <v>206</v>
      </c>
      <c r="D61" s="209">
        <v>0</v>
      </c>
      <c r="E61" s="174">
        <v>0</v>
      </c>
    </row>
    <row r="62" spans="2:7">
      <c r="B62" s="197" t="s">
        <v>207</v>
      </c>
      <c r="C62" s="196" t="s">
        <v>208</v>
      </c>
      <c r="D62" s="209">
        <v>0</v>
      </c>
      <c r="E62" s="174">
        <v>0</v>
      </c>
    </row>
    <row r="63" spans="2:7" ht="25">
      <c r="B63" s="198" t="s">
        <v>5</v>
      </c>
      <c r="C63" s="199" t="s">
        <v>44</v>
      </c>
      <c r="D63" s="209">
        <v>0</v>
      </c>
      <c r="E63" s="174">
        <v>0</v>
      </c>
    </row>
    <row r="64" spans="2:7">
      <c r="B64" s="198" t="s">
        <v>7</v>
      </c>
      <c r="C64" s="199" t="s">
        <v>45</v>
      </c>
      <c r="D64" s="209">
        <v>0</v>
      </c>
      <c r="E64" s="174">
        <v>0</v>
      </c>
    </row>
    <row r="65" spans="2:5">
      <c r="B65" s="201" t="s">
        <v>101</v>
      </c>
      <c r="C65" s="199" t="s">
        <v>209</v>
      </c>
      <c r="D65" s="209">
        <v>0</v>
      </c>
      <c r="E65" s="174">
        <v>0</v>
      </c>
    </row>
    <row r="66" spans="2:5">
      <c r="B66" s="201" t="s">
        <v>102</v>
      </c>
      <c r="C66" s="199" t="s">
        <v>11</v>
      </c>
      <c r="D66" s="209">
        <v>0</v>
      </c>
      <c r="E66" s="174">
        <v>0</v>
      </c>
    </row>
    <row r="67" spans="2:5">
      <c r="B67" s="198" t="s">
        <v>8</v>
      </c>
      <c r="C67" s="199" t="s">
        <v>46</v>
      </c>
      <c r="D67" s="209">
        <v>0</v>
      </c>
      <c r="E67" s="174">
        <v>0</v>
      </c>
    </row>
    <row r="68" spans="2:5">
      <c r="B68" s="201" t="s">
        <v>210</v>
      </c>
      <c r="C68" s="199" t="s">
        <v>209</v>
      </c>
      <c r="D68" s="209">
        <v>0</v>
      </c>
      <c r="E68" s="174">
        <v>0</v>
      </c>
    </row>
    <row r="69" spans="2:5">
      <c r="B69" s="201" t="s">
        <v>211</v>
      </c>
      <c r="C69" s="199" t="s">
        <v>11</v>
      </c>
      <c r="D69" s="209">
        <v>0</v>
      </c>
      <c r="E69" s="174">
        <v>0</v>
      </c>
    </row>
    <row r="70" spans="2:5">
      <c r="B70" s="198" t="s">
        <v>28</v>
      </c>
      <c r="C70" s="199" t="s">
        <v>47</v>
      </c>
      <c r="D70" s="214">
        <v>0</v>
      </c>
      <c r="E70" s="200">
        <v>0</v>
      </c>
    </row>
    <row r="71" spans="2:5">
      <c r="B71" s="195" t="s">
        <v>30</v>
      </c>
      <c r="C71" s="196" t="s">
        <v>48</v>
      </c>
      <c r="D71" s="209">
        <v>88673208.870000005</v>
      </c>
      <c r="E71" s="174">
        <f>D71/E21</f>
        <v>1.003445697531175</v>
      </c>
    </row>
    <row r="72" spans="2:5">
      <c r="B72" s="195" t="s">
        <v>212</v>
      </c>
      <c r="C72" s="196" t="s">
        <v>213</v>
      </c>
      <c r="D72" s="209">
        <f>D71</f>
        <v>88673208.870000005</v>
      </c>
      <c r="E72" s="174">
        <f>D72/$E$21</f>
        <v>1.003445697531175</v>
      </c>
    </row>
    <row r="73" spans="2:5">
      <c r="B73" s="195" t="s">
        <v>214</v>
      </c>
      <c r="C73" s="196" t="s">
        <v>215</v>
      </c>
      <c r="D73" s="209">
        <v>0</v>
      </c>
      <c r="E73" s="174">
        <v>0</v>
      </c>
    </row>
    <row r="74" spans="2:5">
      <c r="B74" s="195" t="s">
        <v>32</v>
      </c>
      <c r="C74" s="196" t="s">
        <v>113</v>
      </c>
      <c r="D74" s="209">
        <v>0</v>
      </c>
      <c r="E74" s="174">
        <v>0</v>
      </c>
    </row>
    <row r="75" spans="2:5">
      <c r="B75" s="195" t="s">
        <v>216</v>
      </c>
      <c r="C75" s="196" t="s">
        <v>217</v>
      </c>
      <c r="D75" s="209">
        <v>0</v>
      </c>
      <c r="E75" s="174">
        <v>0</v>
      </c>
    </row>
    <row r="76" spans="2:5">
      <c r="B76" s="195" t="s">
        <v>218</v>
      </c>
      <c r="C76" s="196" t="s">
        <v>219</v>
      </c>
      <c r="D76" s="209">
        <v>0</v>
      </c>
      <c r="E76" s="174">
        <v>0</v>
      </c>
    </row>
    <row r="77" spans="2:5">
      <c r="B77" s="195" t="s">
        <v>220</v>
      </c>
      <c r="C77" s="196" t="s">
        <v>221</v>
      </c>
      <c r="D77" s="209">
        <v>0</v>
      </c>
      <c r="E77" s="174">
        <v>0</v>
      </c>
    </row>
    <row r="78" spans="2:5">
      <c r="B78" s="195" t="s">
        <v>222</v>
      </c>
      <c r="C78" s="196" t="s">
        <v>223</v>
      </c>
      <c r="D78" s="209">
        <v>0</v>
      </c>
      <c r="E78" s="174">
        <v>0</v>
      </c>
    </row>
    <row r="79" spans="2:5">
      <c r="B79" s="195" t="s">
        <v>224</v>
      </c>
      <c r="C79" s="196" t="s">
        <v>225</v>
      </c>
      <c r="D79" s="209">
        <v>0</v>
      </c>
      <c r="E79" s="174">
        <v>0</v>
      </c>
    </row>
    <row r="80" spans="2:5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0</v>
      </c>
      <c r="E87" s="200">
        <f>D87/E21</f>
        <v>0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0</v>
      </c>
      <c r="E89" s="194">
        <f>D89/E21</f>
        <v>0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304491.87</v>
      </c>
      <c r="E91" s="193">
        <f>D91/E21</f>
        <v>3.4456975311749744E-3</v>
      </c>
    </row>
    <row r="92" spans="2:5" ht="13">
      <c r="B92" s="176" t="s">
        <v>63</v>
      </c>
      <c r="C92" s="179" t="s">
        <v>65</v>
      </c>
      <c r="D92" s="222">
        <f>D58+D89+D90-D91</f>
        <v>88368717</v>
      </c>
      <c r="E92" s="194">
        <f>E58+E89+E90-E91</f>
        <v>1</v>
      </c>
    </row>
    <row r="93" spans="2:5">
      <c r="B93" s="178" t="s">
        <v>3</v>
      </c>
      <c r="C93" s="199" t="s">
        <v>66</v>
      </c>
      <c r="D93" s="214">
        <f>D92</f>
        <v>88368717</v>
      </c>
      <c r="E93" s="200">
        <f>E92</f>
        <v>1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3" right="0.75" top="0.56000000000000005" bottom="0.47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Arkusz24"/>
  <dimension ref="A1:L95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12"/>
    <col min="2" max="2" width="4.1796875" style="12" bestFit="1" customWidth="1"/>
    <col min="3" max="3" width="77.7265625" style="12" customWidth="1"/>
    <col min="4" max="4" width="17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69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14" t="s">
        <v>104</v>
      </c>
      <c r="D11" s="291">
        <v>85079684.200000003</v>
      </c>
      <c r="E11" s="262">
        <f>SUM(E12:E14,E16)</f>
        <v>92084256.370000005</v>
      </c>
    </row>
    <row r="12" spans="2:12">
      <c r="B12" s="72" t="s">
        <v>3</v>
      </c>
      <c r="C12" s="100" t="s">
        <v>4</v>
      </c>
      <c r="D12" s="292">
        <v>85079684.200000003</v>
      </c>
      <c r="E12" s="293">
        <v>92084256.370000005</v>
      </c>
      <c r="G12" s="144"/>
    </row>
    <row r="13" spans="2:12">
      <c r="B13" s="72" t="s">
        <v>5</v>
      </c>
      <c r="C13" s="100" t="s">
        <v>6</v>
      </c>
      <c r="D13" s="292">
        <v>0</v>
      </c>
      <c r="E13" s="293">
        <v>0</v>
      </c>
    </row>
    <row r="14" spans="2:12">
      <c r="B14" s="72" t="s">
        <v>7</v>
      </c>
      <c r="C14" s="100" t="s">
        <v>9</v>
      </c>
      <c r="D14" s="292">
        <v>0</v>
      </c>
      <c r="E14" s="293">
        <v>0</v>
      </c>
    </row>
    <row r="15" spans="2:12">
      <c r="B15" s="72" t="s">
        <v>101</v>
      </c>
      <c r="C15" s="100" t="s">
        <v>10</v>
      </c>
      <c r="D15" s="292">
        <v>0</v>
      </c>
      <c r="E15" s="293">
        <f>E14</f>
        <v>0</v>
      </c>
    </row>
    <row r="16" spans="2:12">
      <c r="B16" s="73" t="s">
        <v>102</v>
      </c>
      <c r="C16" s="101" t="s">
        <v>11</v>
      </c>
      <c r="D16" s="294">
        <v>0</v>
      </c>
      <c r="E16" s="295">
        <v>0</v>
      </c>
    </row>
    <row r="17" spans="2:11" ht="13">
      <c r="B17" s="6" t="s">
        <v>12</v>
      </c>
      <c r="C17" s="102" t="s">
        <v>64</v>
      </c>
      <c r="D17" s="296">
        <v>464372.43</v>
      </c>
      <c r="E17" s="297">
        <f>SUM(E18:E20)</f>
        <v>255268.28</v>
      </c>
    </row>
    <row r="18" spans="2:11">
      <c r="B18" s="72" t="s">
        <v>3</v>
      </c>
      <c r="C18" s="100" t="s">
        <v>10</v>
      </c>
      <c r="D18" s="294">
        <v>464372.43</v>
      </c>
      <c r="E18" s="295">
        <v>255268.28</v>
      </c>
    </row>
    <row r="19" spans="2:11">
      <c r="B19" s="72" t="s">
        <v>5</v>
      </c>
      <c r="C19" s="100" t="s">
        <v>103</v>
      </c>
      <c r="D19" s="292">
        <v>0</v>
      </c>
      <c r="E19" s="293">
        <v>0</v>
      </c>
      <c r="G19" s="144"/>
    </row>
    <row r="20" spans="2:11" ht="13" thickBot="1">
      <c r="B20" s="74" t="s">
        <v>7</v>
      </c>
      <c r="C20" s="50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84615311.769999996</v>
      </c>
      <c r="E21" s="277">
        <f>E11-E17</f>
        <v>91828988.090000004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4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88184815.340000004</v>
      </c>
      <c r="E26" s="266">
        <f>D21</f>
        <v>84615311.769999996</v>
      </c>
      <c r="G26" s="144"/>
      <c r="I26" s="145"/>
    </row>
    <row r="27" spans="2:11" ht="13">
      <c r="B27" s="6" t="s">
        <v>16</v>
      </c>
      <c r="C27" s="7" t="s">
        <v>106</v>
      </c>
      <c r="D27" s="267">
        <v>-7318626.3200000003</v>
      </c>
      <c r="E27" s="268">
        <v>-8814379.8699999992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166209.68</v>
      </c>
      <c r="E28" s="269">
        <v>87461.53</v>
      </c>
      <c r="F28" s="52"/>
      <c r="G28" s="150"/>
      <c r="H28" s="150"/>
      <c r="I28" s="144"/>
      <c r="J28" s="151"/>
    </row>
    <row r="29" spans="2:11">
      <c r="B29" s="70" t="s">
        <v>3</v>
      </c>
      <c r="C29" s="4" t="s">
        <v>19</v>
      </c>
      <c r="D29" s="270">
        <v>35010.94</v>
      </c>
      <c r="E29" s="271">
        <v>30157.81</v>
      </c>
      <c r="F29" s="52"/>
      <c r="G29" s="150"/>
      <c r="H29" s="150"/>
      <c r="I29" s="144"/>
      <c r="J29" s="151"/>
    </row>
    <row r="30" spans="2:11">
      <c r="B30" s="70" t="s">
        <v>5</v>
      </c>
      <c r="C30" s="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70" t="s">
        <v>7</v>
      </c>
      <c r="C31" s="4" t="s">
        <v>21</v>
      </c>
      <c r="D31" s="270">
        <v>131198.74</v>
      </c>
      <c r="E31" s="271">
        <v>57303.72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7484836</v>
      </c>
      <c r="E32" s="269">
        <v>8901841.4000000004</v>
      </c>
      <c r="F32" s="52"/>
      <c r="G32" s="161"/>
      <c r="H32" s="150"/>
      <c r="I32" s="144"/>
      <c r="J32" s="151"/>
    </row>
    <row r="33" spans="2:10">
      <c r="B33" s="70" t="s">
        <v>3</v>
      </c>
      <c r="C33" s="4" t="s">
        <v>24</v>
      </c>
      <c r="D33" s="270">
        <v>6148244.6299999999</v>
      </c>
      <c r="E33" s="271">
        <v>7271890.1100000003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270">
        <v>1114957.69</v>
      </c>
      <c r="E34" s="271">
        <v>1429751.97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181767.4</v>
      </c>
      <c r="E35" s="271">
        <v>192384.94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71" t="s">
        <v>32</v>
      </c>
      <c r="C39" s="9" t="s">
        <v>33</v>
      </c>
      <c r="D39" s="272">
        <v>39866.28</v>
      </c>
      <c r="E39" s="273">
        <v>7814.38</v>
      </c>
      <c r="F39" s="52"/>
      <c r="G39" s="172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3749122.75</v>
      </c>
      <c r="E40" s="275">
        <v>16028056.189999999</v>
      </c>
      <c r="G40" s="172"/>
      <c r="H40" s="146"/>
    </row>
    <row r="41" spans="2:10" ht="13.5" thickBot="1">
      <c r="B41" s="66" t="s">
        <v>36</v>
      </c>
      <c r="C41" s="67" t="s">
        <v>37</v>
      </c>
      <c r="D41" s="276">
        <v>84615311.769999996</v>
      </c>
      <c r="E41" s="277">
        <f>SUM(E26,E27,E40)</f>
        <v>91828988.089999989</v>
      </c>
      <c r="F41" s="54"/>
      <c r="G41" s="151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5089190.2371000005</v>
      </c>
      <c r="E47" s="282">
        <v>4683216.6457000002</v>
      </c>
      <c r="G47" s="153"/>
    </row>
    <row r="48" spans="2:10">
      <c r="B48" s="78" t="s">
        <v>5</v>
      </c>
      <c r="C48" s="9" t="s">
        <v>40</v>
      </c>
      <c r="D48" s="281">
        <v>4683216.6457000002</v>
      </c>
      <c r="E48" s="283">
        <v>4241927.3336999994</v>
      </c>
      <c r="G48" s="158"/>
      <c r="I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17.3279</v>
      </c>
      <c r="E50" s="286">
        <v>18.067799999999998</v>
      </c>
    </row>
    <row r="51" spans="2:5">
      <c r="B51" s="68" t="s">
        <v>5</v>
      </c>
      <c r="C51" s="4" t="s">
        <v>109</v>
      </c>
      <c r="D51" s="281">
        <v>16.7195</v>
      </c>
      <c r="E51" s="286">
        <v>17.797900000000002</v>
      </c>
    </row>
    <row r="52" spans="2:5">
      <c r="B52" s="68" t="s">
        <v>7</v>
      </c>
      <c r="C52" s="4" t="s">
        <v>110</v>
      </c>
      <c r="D52" s="281">
        <v>19.025000000000002</v>
      </c>
      <c r="E52" s="286">
        <v>21.6479</v>
      </c>
    </row>
    <row r="53" spans="2:5" ht="13" thickBot="1">
      <c r="B53" s="69" t="s">
        <v>8</v>
      </c>
      <c r="C53" s="11" t="s">
        <v>40</v>
      </c>
      <c r="D53" s="287">
        <v>18.067799999999998</v>
      </c>
      <c r="E53" s="288">
        <v>21.6479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92084256.370000005</v>
      </c>
      <c r="E58" s="190">
        <f>D58/E21</f>
        <v>1.0027798224211053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5">
      <c r="B65" s="201" t="s">
        <v>101</v>
      </c>
      <c r="C65" s="199" t="s">
        <v>209</v>
      </c>
      <c r="D65" s="209">
        <v>0</v>
      </c>
      <c r="E65" s="174">
        <v>0</v>
      </c>
    </row>
    <row r="66" spans="2:5">
      <c r="B66" s="201" t="s">
        <v>102</v>
      </c>
      <c r="C66" s="199" t="s">
        <v>11</v>
      </c>
      <c r="D66" s="209">
        <v>0</v>
      </c>
      <c r="E66" s="174">
        <v>0</v>
      </c>
    </row>
    <row r="67" spans="2:5">
      <c r="B67" s="198" t="s">
        <v>8</v>
      </c>
      <c r="C67" s="199" t="s">
        <v>46</v>
      </c>
      <c r="D67" s="209">
        <v>0</v>
      </c>
      <c r="E67" s="174">
        <v>0</v>
      </c>
    </row>
    <row r="68" spans="2:5">
      <c r="B68" s="201" t="s">
        <v>210</v>
      </c>
      <c r="C68" s="199" t="s">
        <v>209</v>
      </c>
      <c r="D68" s="209">
        <v>0</v>
      </c>
      <c r="E68" s="174">
        <v>0</v>
      </c>
    </row>
    <row r="69" spans="2:5">
      <c r="B69" s="201" t="s">
        <v>211</v>
      </c>
      <c r="C69" s="199" t="s">
        <v>11</v>
      </c>
      <c r="D69" s="209">
        <v>0</v>
      </c>
      <c r="E69" s="174">
        <v>0</v>
      </c>
    </row>
    <row r="70" spans="2:5">
      <c r="B70" s="198" t="s">
        <v>28</v>
      </c>
      <c r="C70" s="199" t="s">
        <v>47</v>
      </c>
      <c r="D70" s="214">
        <v>0</v>
      </c>
      <c r="E70" s="200">
        <v>0</v>
      </c>
    </row>
    <row r="71" spans="2:5">
      <c r="B71" s="195" t="s">
        <v>30</v>
      </c>
      <c r="C71" s="196" t="s">
        <v>48</v>
      </c>
      <c r="D71" s="209">
        <v>92084256.370000005</v>
      </c>
      <c r="E71" s="174">
        <f>D71/E21</f>
        <v>1.0027798224211053</v>
      </c>
    </row>
    <row r="72" spans="2:5">
      <c r="B72" s="195" t="s">
        <v>212</v>
      </c>
      <c r="C72" s="196" t="s">
        <v>213</v>
      </c>
      <c r="D72" s="209">
        <f>D71</f>
        <v>92084256.370000005</v>
      </c>
      <c r="E72" s="174">
        <f>D72/$E$21</f>
        <v>1.0027798224211053</v>
      </c>
    </row>
    <row r="73" spans="2:5">
      <c r="B73" s="195" t="s">
        <v>214</v>
      </c>
      <c r="C73" s="196" t="s">
        <v>215</v>
      </c>
      <c r="D73" s="209">
        <v>0</v>
      </c>
      <c r="E73" s="174">
        <v>0</v>
      </c>
    </row>
    <row r="74" spans="2:5">
      <c r="B74" s="195" t="s">
        <v>32</v>
      </c>
      <c r="C74" s="196" t="s">
        <v>113</v>
      </c>
      <c r="D74" s="209">
        <v>0</v>
      </c>
      <c r="E74" s="174">
        <v>0</v>
      </c>
    </row>
    <row r="75" spans="2:5">
      <c r="B75" s="195" t="s">
        <v>216</v>
      </c>
      <c r="C75" s="196" t="s">
        <v>217</v>
      </c>
      <c r="D75" s="209">
        <v>0</v>
      </c>
      <c r="E75" s="174">
        <v>0</v>
      </c>
    </row>
    <row r="76" spans="2:5">
      <c r="B76" s="195" t="s">
        <v>218</v>
      </c>
      <c r="C76" s="196" t="s">
        <v>219</v>
      </c>
      <c r="D76" s="209">
        <v>0</v>
      </c>
      <c r="E76" s="174">
        <v>0</v>
      </c>
    </row>
    <row r="77" spans="2:5">
      <c r="B77" s="195" t="s">
        <v>220</v>
      </c>
      <c r="C77" s="196" t="s">
        <v>221</v>
      </c>
      <c r="D77" s="209">
        <v>0</v>
      </c>
      <c r="E77" s="174">
        <v>0</v>
      </c>
    </row>
    <row r="78" spans="2:5">
      <c r="B78" s="195" t="s">
        <v>222</v>
      </c>
      <c r="C78" s="196" t="s">
        <v>223</v>
      </c>
      <c r="D78" s="209">
        <v>0</v>
      </c>
      <c r="E78" s="174">
        <v>0</v>
      </c>
    </row>
    <row r="79" spans="2:5">
      <c r="B79" s="195" t="s">
        <v>224</v>
      </c>
      <c r="C79" s="196" t="s">
        <v>225</v>
      </c>
      <c r="D79" s="209">
        <v>0</v>
      </c>
      <c r="E79" s="174">
        <v>0</v>
      </c>
    </row>
    <row r="80" spans="2:5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09">
        <v>0</v>
      </c>
      <c r="E87" s="200">
        <f>D87/E21</f>
        <v>0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0</v>
      </c>
      <c r="E89" s="194">
        <f>D89/E21</f>
        <v>0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255268.28</v>
      </c>
      <c r="E91" s="193">
        <f>D91/E21</f>
        <v>2.7798224211053701E-3</v>
      </c>
    </row>
    <row r="92" spans="2:5" ht="13">
      <c r="B92" s="176" t="s">
        <v>63</v>
      </c>
      <c r="C92" s="179" t="s">
        <v>65</v>
      </c>
      <c r="D92" s="222">
        <f>D58+D89+D90-D91</f>
        <v>91828988.090000004</v>
      </c>
      <c r="E92" s="194">
        <f>E58+E89+E90-E91</f>
        <v>0.99999999999999989</v>
      </c>
    </row>
    <row r="93" spans="2:5">
      <c r="B93" s="178" t="s">
        <v>3</v>
      </c>
      <c r="C93" s="199" t="s">
        <v>66</v>
      </c>
      <c r="D93" s="214">
        <f>D92</f>
        <v>91828988.090000004</v>
      </c>
      <c r="E93" s="200">
        <f>E92</f>
        <v>0.99999999999999989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5" right="0.75" top="0.52" bottom="0.51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Arkusz25"/>
  <dimension ref="A1:L95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70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7160265.9699999997</v>
      </c>
      <c r="E11" s="262">
        <f>SUM(E12:E14,E16)</f>
        <v>6245896.5899999999</v>
      </c>
    </row>
    <row r="12" spans="2:12">
      <c r="B12" s="72" t="s">
        <v>3</v>
      </c>
      <c r="C12" s="100" t="s">
        <v>4</v>
      </c>
      <c r="D12" s="292">
        <v>7160265.9699999997</v>
      </c>
      <c r="E12" s="293">
        <v>6245896.5899999999</v>
      </c>
      <c r="G12" s="144"/>
    </row>
    <row r="13" spans="2:12">
      <c r="B13" s="72" t="s">
        <v>5</v>
      </c>
      <c r="C13" s="100" t="s">
        <v>6</v>
      </c>
      <c r="D13" s="292">
        <v>0</v>
      </c>
      <c r="E13" s="293">
        <v>0</v>
      </c>
    </row>
    <row r="14" spans="2:12">
      <c r="B14" s="72" t="s">
        <v>7</v>
      </c>
      <c r="C14" s="100" t="s">
        <v>9</v>
      </c>
      <c r="D14" s="292">
        <v>0</v>
      </c>
      <c r="E14" s="293">
        <v>0</v>
      </c>
    </row>
    <row r="15" spans="2:12">
      <c r="B15" s="72" t="s">
        <v>101</v>
      </c>
      <c r="C15" s="100" t="s">
        <v>10</v>
      </c>
      <c r="D15" s="292">
        <v>0</v>
      </c>
      <c r="E15" s="293">
        <v>0</v>
      </c>
    </row>
    <row r="16" spans="2:12">
      <c r="B16" s="73" t="s">
        <v>102</v>
      </c>
      <c r="C16" s="101" t="s">
        <v>11</v>
      </c>
      <c r="D16" s="294">
        <v>0</v>
      </c>
      <c r="E16" s="295">
        <v>0</v>
      </c>
    </row>
    <row r="17" spans="2:11" ht="13">
      <c r="B17" s="6" t="s">
        <v>12</v>
      </c>
      <c r="C17" s="102" t="s">
        <v>64</v>
      </c>
      <c r="D17" s="296">
        <v>12443.59</v>
      </c>
      <c r="E17" s="297">
        <f>SUM(E18:E20)</f>
        <v>15920.76</v>
      </c>
    </row>
    <row r="18" spans="2:11">
      <c r="B18" s="72" t="s">
        <v>3</v>
      </c>
      <c r="C18" s="100" t="s">
        <v>10</v>
      </c>
      <c r="D18" s="294">
        <v>12443.59</v>
      </c>
      <c r="E18" s="295">
        <v>15920.76</v>
      </c>
    </row>
    <row r="19" spans="2:11">
      <c r="B19" s="72" t="s">
        <v>5</v>
      </c>
      <c r="C19" s="100" t="s">
        <v>103</v>
      </c>
      <c r="D19" s="292">
        <v>0</v>
      </c>
      <c r="E19" s="293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7147822.3799999999</v>
      </c>
      <c r="E21" s="277">
        <f>E11-E17</f>
        <v>6229975.8300000001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7272267.4800000004</v>
      </c>
      <c r="E26" s="266">
        <f>D21</f>
        <v>7147822.3799999999</v>
      </c>
      <c r="G26" s="151"/>
    </row>
    <row r="27" spans="2:11" ht="13">
      <c r="B27" s="6" t="s">
        <v>16</v>
      </c>
      <c r="C27" s="7" t="s">
        <v>106</v>
      </c>
      <c r="D27" s="267">
        <v>-840264.87</v>
      </c>
      <c r="E27" s="268">
        <v>-796939.97</v>
      </c>
      <c r="F27" s="52"/>
      <c r="G27" s="150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34388.07</v>
      </c>
      <c r="E28" s="269">
        <v>13338.57</v>
      </c>
      <c r="F28" s="52"/>
      <c r="G28" s="150"/>
      <c r="H28" s="150"/>
      <c r="I28" s="144"/>
      <c r="J28" s="151"/>
    </row>
    <row r="29" spans="2:11">
      <c r="B29" s="70" t="s">
        <v>3</v>
      </c>
      <c r="C29" s="4" t="s">
        <v>19</v>
      </c>
      <c r="D29" s="270">
        <v>7198.2</v>
      </c>
      <c r="E29" s="271">
        <v>5524.2</v>
      </c>
      <c r="F29" s="52"/>
      <c r="G29" s="150"/>
      <c r="H29" s="150"/>
      <c r="I29" s="144"/>
      <c r="J29" s="151"/>
    </row>
    <row r="30" spans="2:11">
      <c r="B30" s="70" t="s">
        <v>5</v>
      </c>
      <c r="C30" s="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70" t="s">
        <v>7</v>
      </c>
      <c r="C31" s="4" t="s">
        <v>21</v>
      </c>
      <c r="D31" s="270">
        <v>27189.87</v>
      </c>
      <c r="E31" s="271">
        <v>7814.37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874652.94</v>
      </c>
      <c r="E32" s="269">
        <v>810278.54</v>
      </c>
      <c r="F32" s="52"/>
      <c r="G32" s="150"/>
      <c r="H32" s="150"/>
      <c r="I32" s="144"/>
      <c r="J32" s="151"/>
    </row>
    <row r="33" spans="2:10">
      <c r="B33" s="70" t="s">
        <v>3</v>
      </c>
      <c r="C33" s="4" t="s">
        <v>24</v>
      </c>
      <c r="D33" s="270">
        <v>754238.74</v>
      </c>
      <c r="E33" s="271">
        <v>281407.90000000002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270">
        <v>101944.1</v>
      </c>
      <c r="E34" s="271">
        <v>392005.59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18470.02</v>
      </c>
      <c r="E35" s="271">
        <v>18035.509999999998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71" t="s">
        <v>32</v>
      </c>
      <c r="C39" s="9" t="s">
        <v>33</v>
      </c>
      <c r="D39" s="272">
        <v>0.08</v>
      </c>
      <c r="E39" s="273">
        <v>118829.54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715819.77</v>
      </c>
      <c r="E40" s="275">
        <v>-120906.58</v>
      </c>
      <c r="G40" s="151"/>
    </row>
    <row r="41" spans="2:10" ht="13.5" thickBot="1">
      <c r="B41" s="66" t="s">
        <v>36</v>
      </c>
      <c r="C41" s="67" t="s">
        <v>37</v>
      </c>
      <c r="D41" s="276">
        <v>7147822.3799999999</v>
      </c>
      <c r="E41" s="277">
        <f>SUM(E26,E27,E40)</f>
        <v>6229975.8300000001</v>
      </c>
      <c r="F41" s="54"/>
      <c r="G41" s="151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72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72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408435.71850000002</v>
      </c>
      <c r="E47" s="282">
        <v>363673.91249999998</v>
      </c>
      <c r="G47" s="144"/>
    </row>
    <row r="48" spans="2:10">
      <c r="B48" s="78" t="s">
        <v>5</v>
      </c>
      <c r="C48" s="9" t="s">
        <v>40</v>
      </c>
      <c r="D48" s="281">
        <v>363673.91249999998</v>
      </c>
      <c r="E48" s="283">
        <v>321610.35940000002</v>
      </c>
      <c r="G48" s="153"/>
      <c r="I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17.805199999999999</v>
      </c>
      <c r="E50" s="286">
        <v>19.654499999999999</v>
      </c>
    </row>
    <row r="51" spans="2:5">
      <c r="B51" s="68" t="s">
        <v>5</v>
      </c>
      <c r="C51" s="4" t="s">
        <v>109</v>
      </c>
      <c r="D51" s="281">
        <v>17.781100000000002</v>
      </c>
      <c r="E51" s="286">
        <v>17.512900000000002</v>
      </c>
    </row>
    <row r="52" spans="2:5">
      <c r="B52" s="68" t="s">
        <v>7</v>
      </c>
      <c r="C52" s="4" t="s">
        <v>110</v>
      </c>
      <c r="D52" s="281">
        <v>20.237100000000002</v>
      </c>
      <c r="E52" s="286">
        <v>20.172000000000001</v>
      </c>
    </row>
    <row r="53" spans="2:5" ht="13" thickBot="1">
      <c r="B53" s="69" t="s">
        <v>8</v>
      </c>
      <c r="C53" s="11" t="s">
        <v>40</v>
      </c>
      <c r="D53" s="287">
        <v>19.654499999999999</v>
      </c>
      <c r="E53" s="288">
        <v>19.371200000000002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6245896.5899999999</v>
      </c>
      <c r="E58" s="190">
        <f>D58/E21</f>
        <v>1.0025555091118226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5">
      <c r="B65" s="201" t="s">
        <v>101</v>
      </c>
      <c r="C65" s="199" t="s">
        <v>209</v>
      </c>
      <c r="D65" s="209">
        <v>0</v>
      </c>
      <c r="E65" s="174">
        <v>0</v>
      </c>
    </row>
    <row r="66" spans="2:5">
      <c r="B66" s="201" t="s">
        <v>102</v>
      </c>
      <c r="C66" s="199" t="s">
        <v>11</v>
      </c>
      <c r="D66" s="209">
        <v>0</v>
      </c>
      <c r="E66" s="174">
        <v>0</v>
      </c>
    </row>
    <row r="67" spans="2:5">
      <c r="B67" s="198" t="s">
        <v>8</v>
      </c>
      <c r="C67" s="199" t="s">
        <v>46</v>
      </c>
      <c r="D67" s="209">
        <v>0</v>
      </c>
      <c r="E67" s="174">
        <v>0</v>
      </c>
    </row>
    <row r="68" spans="2:5">
      <c r="B68" s="201" t="s">
        <v>210</v>
      </c>
      <c r="C68" s="199" t="s">
        <v>209</v>
      </c>
      <c r="D68" s="209">
        <v>0</v>
      </c>
      <c r="E68" s="174">
        <v>0</v>
      </c>
    </row>
    <row r="69" spans="2:5">
      <c r="B69" s="201" t="s">
        <v>211</v>
      </c>
      <c r="C69" s="199" t="s">
        <v>11</v>
      </c>
      <c r="D69" s="209">
        <v>0</v>
      </c>
      <c r="E69" s="174">
        <v>0</v>
      </c>
    </row>
    <row r="70" spans="2:5">
      <c r="B70" s="198" t="s">
        <v>28</v>
      </c>
      <c r="C70" s="199" t="s">
        <v>47</v>
      </c>
      <c r="D70" s="214">
        <v>0</v>
      </c>
      <c r="E70" s="200">
        <v>0</v>
      </c>
    </row>
    <row r="71" spans="2:5">
      <c r="B71" s="195" t="s">
        <v>30</v>
      </c>
      <c r="C71" s="196" t="s">
        <v>48</v>
      </c>
      <c r="D71" s="209">
        <v>6245896.5899999999</v>
      </c>
      <c r="E71" s="174">
        <f>D71/E21</f>
        <v>1.0025555091118226</v>
      </c>
    </row>
    <row r="72" spans="2:5">
      <c r="B72" s="195" t="s">
        <v>212</v>
      </c>
      <c r="C72" s="196" t="s">
        <v>213</v>
      </c>
      <c r="D72" s="209">
        <f>D71</f>
        <v>6245896.5899999999</v>
      </c>
      <c r="E72" s="174">
        <f>D72/$E$21</f>
        <v>1.0025555091118226</v>
      </c>
    </row>
    <row r="73" spans="2:5">
      <c r="B73" s="195" t="s">
        <v>214</v>
      </c>
      <c r="C73" s="196" t="s">
        <v>215</v>
      </c>
      <c r="D73" s="209">
        <v>0</v>
      </c>
      <c r="E73" s="174">
        <v>0</v>
      </c>
    </row>
    <row r="74" spans="2:5">
      <c r="B74" s="195" t="s">
        <v>32</v>
      </c>
      <c r="C74" s="196" t="s">
        <v>113</v>
      </c>
      <c r="D74" s="209">
        <v>0</v>
      </c>
      <c r="E74" s="174">
        <v>0</v>
      </c>
    </row>
    <row r="75" spans="2:5">
      <c r="B75" s="195" t="s">
        <v>216</v>
      </c>
      <c r="C75" s="196" t="s">
        <v>217</v>
      </c>
      <c r="D75" s="209">
        <v>0</v>
      </c>
      <c r="E75" s="174">
        <v>0</v>
      </c>
    </row>
    <row r="76" spans="2:5">
      <c r="B76" s="195" t="s">
        <v>218</v>
      </c>
      <c r="C76" s="196" t="s">
        <v>219</v>
      </c>
      <c r="D76" s="209">
        <v>0</v>
      </c>
      <c r="E76" s="174">
        <v>0</v>
      </c>
    </row>
    <row r="77" spans="2:5">
      <c r="B77" s="195" t="s">
        <v>220</v>
      </c>
      <c r="C77" s="196" t="s">
        <v>221</v>
      </c>
      <c r="D77" s="209">
        <v>0</v>
      </c>
      <c r="E77" s="174">
        <v>0</v>
      </c>
    </row>
    <row r="78" spans="2:5">
      <c r="B78" s="195" t="s">
        <v>222</v>
      </c>
      <c r="C78" s="196" t="s">
        <v>223</v>
      </c>
      <c r="D78" s="209">
        <v>0</v>
      </c>
      <c r="E78" s="174">
        <v>0</v>
      </c>
    </row>
    <row r="79" spans="2:5">
      <c r="B79" s="195" t="s">
        <v>224</v>
      </c>
      <c r="C79" s="196" t="s">
        <v>225</v>
      </c>
      <c r="D79" s="209">
        <v>0</v>
      </c>
      <c r="E79" s="174">
        <v>0</v>
      </c>
    </row>
    <row r="80" spans="2:5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09">
        <v>0</v>
      </c>
      <c r="E87" s="200">
        <f>D87/E21</f>
        <v>0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0</v>
      </c>
      <c r="E89" s="194">
        <f>D89/E21</f>
        <v>0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15920.76</v>
      </c>
      <c r="E91" s="193">
        <f>D91/E21</f>
        <v>2.5555091118226697E-3</v>
      </c>
    </row>
    <row r="92" spans="2:5" ht="13">
      <c r="B92" s="176" t="s">
        <v>63</v>
      </c>
      <c r="C92" s="179" t="s">
        <v>65</v>
      </c>
      <c r="D92" s="222">
        <f>D58+D89+D90-D91</f>
        <v>6229975.8300000001</v>
      </c>
      <c r="E92" s="194">
        <f>E58+E89+E90-E91</f>
        <v>0.99999999999999989</v>
      </c>
    </row>
    <row r="93" spans="2:5">
      <c r="B93" s="178" t="s">
        <v>3</v>
      </c>
      <c r="C93" s="199" t="s">
        <v>66</v>
      </c>
      <c r="D93" s="214">
        <f>D92</f>
        <v>6229975.8300000001</v>
      </c>
      <c r="E93" s="200">
        <f>E92</f>
        <v>0.99999999999999989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6999999999999995" right="0.75" top="0.56999999999999995" bottom="0.43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Arkusz26"/>
  <dimension ref="A1:L95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71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5567306.2800000003</v>
      </c>
      <c r="E11" s="262">
        <f>SUM(E12:E14,E16)</f>
        <v>5951924.8600000003</v>
      </c>
      <c r="J11" s="145"/>
    </row>
    <row r="12" spans="2:12">
      <c r="B12" s="72" t="s">
        <v>3</v>
      </c>
      <c r="C12" s="100" t="s">
        <v>4</v>
      </c>
      <c r="D12" s="292">
        <v>5567306.2800000003</v>
      </c>
      <c r="E12" s="293">
        <v>5951924.8600000003</v>
      </c>
      <c r="G12" s="144"/>
    </row>
    <row r="13" spans="2:12">
      <c r="B13" s="72" t="s">
        <v>5</v>
      </c>
      <c r="C13" s="100" t="s">
        <v>6</v>
      </c>
      <c r="D13" s="292">
        <v>0</v>
      </c>
      <c r="E13" s="293">
        <v>0</v>
      </c>
    </row>
    <row r="14" spans="2:12">
      <c r="B14" s="72" t="s">
        <v>7</v>
      </c>
      <c r="C14" s="100" t="s">
        <v>9</v>
      </c>
      <c r="D14" s="292">
        <v>0</v>
      </c>
      <c r="E14" s="293">
        <v>0</v>
      </c>
    </row>
    <row r="15" spans="2:12">
      <c r="B15" s="72" t="s">
        <v>101</v>
      </c>
      <c r="C15" s="100" t="s">
        <v>10</v>
      </c>
      <c r="D15" s="292">
        <v>0</v>
      </c>
      <c r="E15" s="293">
        <f>E14</f>
        <v>0</v>
      </c>
    </row>
    <row r="16" spans="2:12">
      <c r="B16" s="73" t="s">
        <v>102</v>
      </c>
      <c r="C16" s="101" t="s">
        <v>11</v>
      </c>
      <c r="D16" s="294">
        <v>0</v>
      </c>
      <c r="E16" s="295">
        <v>0</v>
      </c>
    </row>
    <row r="17" spans="2:11" ht="13">
      <c r="B17" s="6" t="s">
        <v>12</v>
      </c>
      <c r="C17" s="102" t="s">
        <v>64</v>
      </c>
      <c r="D17" s="296">
        <v>12943.07</v>
      </c>
      <c r="E17" s="297">
        <f>SUM(E18:E20)</f>
        <v>10216.280000000001</v>
      </c>
    </row>
    <row r="18" spans="2:11">
      <c r="B18" s="72" t="s">
        <v>3</v>
      </c>
      <c r="C18" s="100" t="s">
        <v>10</v>
      </c>
      <c r="D18" s="294">
        <v>12943.07</v>
      </c>
      <c r="E18" s="295">
        <v>10216.280000000001</v>
      </c>
    </row>
    <row r="19" spans="2:11">
      <c r="B19" s="72" t="s">
        <v>5</v>
      </c>
      <c r="C19" s="100" t="s">
        <v>103</v>
      </c>
      <c r="D19" s="292">
        <v>0</v>
      </c>
      <c r="E19" s="293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5554363.21</v>
      </c>
      <c r="E21" s="277">
        <f>E11-E17</f>
        <v>5941708.5800000001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5904035.9800000004</v>
      </c>
      <c r="E26" s="266">
        <f>D21</f>
        <v>5554363.21</v>
      </c>
      <c r="G26" s="151"/>
    </row>
    <row r="27" spans="2:11" ht="13">
      <c r="B27" s="6" t="s">
        <v>16</v>
      </c>
      <c r="C27" s="7" t="s">
        <v>106</v>
      </c>
      <c r="D27" s="267">
        <v>-722338.58</v>
      </c>
      <c r="E27" s="268">
        <v>-578541.77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9024.52</v>
      </c>
      <c r="F28" s="52"/>
      <c r="G28" s="150"/>
      <c r="H28" s="150"/>
      <c r="I28" s="144"/>
      <c r="J28" s="151"/>
    </row>
    <row r="29" spans="2:11">
      <c r="B29" s="70" t="s">
        <v>3</v>
      </c>
      <c r="C29" s="4" t="s">
        <v>19</v>
      </c>
      <c r="D29" s="270">
        <v>0</v>
      </c>
      <c r="E29" s="271">
        <v>0</v>
      </c>
      <c r="F29" s="52"/>
      <c r="G29" s="150"/>
      <c r="H29" s="150"/>
      <c r="I29" s="144"/>
      <c r="J29" s="151"/>
    </row>
    <row r="30" spans="2:11">
      <c r="B30" s="70" t="s">
        <v>5</v>
      </c>
      <c r="C30" s="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70" t="s">
        <v>7</v>
      </c>
      <c r="C31" s="4" t="s">
        <v>21</v>
      </c>
      <c r="D31" s="270">
        <v>0</v>
      </c>
      <c r="E31" s="271">
        <v>9024.52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722338.58</v>
      </c>
      <c r="E32" s="269">
        <v>587566.29</v>
      </c>
      <c r="F32" s="52"/>
      <c r="G32" s="161"/>
      <c r="H32" s="150"/>
      <c r="I32" s="144"/>
      <c r="J32" s="151"/>
    </row>
    <row r="33" spans="2:10">
      <c r="B33" s="70" t="s">
        <v>3</v>
      </c>
      <c r="C33" s="4" t="s">
        <v>24</v>
      </c>
      <c r="D33" s="270">
        <v>633347.28</v>
      </c>
      <c r="E33" s="271">
        <v>464953.03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270">
        <v>50244.01</v>
      </c>
      <c r="E34" s="271">
        <v>107303.23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11557.38</v>
      </c>
      <c r="E35" s="271">
        <v>10078.09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71" t="s">
        <v>32</v>
      </c>
      <c r="C39" s="9" t="s">
        <v>33</v>
      </c>
      <c r="D39" s="272">
        <v>27189.91</v>
      </c>
      <c r="E39" s="273">
        <v>5231.9399999999996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372665.81</v>
      </c>
      <c r="E40" s="275">
        <v>965887.14</v>
      </c>
      <c r="G40" s="151"/>
    </row>
    <row r="41" spans="2:10" ht="13.5" thickBot="1">
      <c r="B41" s="66" t="s">
        <v>36</v>
      </c>
      <c r="C41" s="67" t="s">
        <v>37</v>
      </c>
      <c r="D41" s="276">
        <v>5554363.21</v>
      </c>
      <c r="E41" s="277">
        <f>SUM(E26,E27,E40)</f>
        <v>5941708.5799999991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72"/>
    </row>
    <row r="47" spans="2:10">
      <c r="B47" s="68" t="s">
        <v>3</v>
      </c>
      <c r="C47" s="4" t="s">
        <v>39</v>
      </c>
      <c r="D47" s="281">
        <v>679396.56200000003</v>
      </c>
      <c r="E47" s="282">
        <v>596957.98629999999</v>
      </c>
      <c r="G47" s="172"/>
    </row>
    <row r="48" spans="2:10">
      <c r="B48" s="78" t="s">
        <v>5</v>
      </c>
      <c r="C48" s="9" t="s">
        <v>40</v>
      </c>
      <c r="D48" s="281">
        <v>596957.98629999999</v>
      </c>
      <c r="E48" s="283">
        <v>540741.63809999998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8.6900999999999993</v>
      </c>
      <c r="E50" s="286">
        <v>9.3043999999999993</v>
      </c>
    </row>
    <row r="51" spans="2:5">
      <c r="B51" s="68" t="s">
        <v>5</v>
      </c>
      <c r="C51" s="4" t="s">
        <v>109</v>
      </c>
      <c r="D51" s="281">
        <v>8.099400000000001</v>
      </c>
      <c r="E51" s="286">
        <v>8.9738000000000007</v>
      </c>
    </row>
    <row r="52" spans="2:5">
      <c r="B52" s="68" t="s">
        <v>7</v>
      </c>
      <c r="C52" s="4" t="s">
        <v>110</v>
      </c>
      <c r="D52" s="281">
        <v>9.9820000000000011</v>
      </c>
      <c r="E52" s="286">
        <v>11.3527</v>
      </c>
    </row>
    <row r="53" spans="2:5" ht="13" thickBot="1">
      <c r="B53" s="69" t="s">
        <v>8</v>
      </c>
      <c r="C53" s="11" t="s">
        <v>40</v>
      </c>
      <c r="D53" s="287">
        <v>9.3043999999999993</v>
      </c>
      <c r="E53" s="288">
        <v>10.988099999999999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5951924.8600000003</v>
      </c>
      <c r="E58" s="190">
        <f>D58/E21</f>
        <v>1.0017194178850153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5">
      <c r="B65" s="201" t="s">
        <v>101</v>
      </c>
      <c r="C65" s="199" t="s">
        <v>209</v>
      </c>
      <c r="D65" s="209">
        <v>0</v>
      </c>
      <c r="E65" s="174">
        <v>0</v>
      </c>
    </row>
    <row r="66" spans="2:5">
      <c r="B66" s="201" t="s">
        <v>102</v>
      </c>
      <c r="C66" s="199" t="s">
        <v>11</v>
      </c>
      <c r="D66" s="209">
        <v>0</v>
      </c>
      <c r="E66" s="174">
        <v>0</v>
      </c>
    </row>
    <row r="67" spans="2:5">
      <c r="B67" s="198" t="s">
        <v>8</v>
      </c>
      <c r="C67" s="199" t="s">
        <v>46</v>
      </c>
      <c r="D67" s="209">
        <v>0</v>
      </c>
      <c r="E67" s="174">
        <v>0</v>
      </c>
    </row>
    <row r="68" spans="2:5">
      <c r="B68" s="201" t="s">
        <v>210</v>
      </c>
      <c r="C68" s="199" t="s">
        <v>209</v>
      </c>
      <c r="D68" s="209">
        <v>0</v>
      </c>
      <c r="E68" s="174">
        <v>0</v>
      </c>
    </row>
    <row r="69" spans="2:5">
      <c r="B69" s="201" t="s">
        <v>211</v>
      </c>
      <c r="C69" s="199" t="s">
        <v>11</v>
      </c>
      <c r="D69" s="209">
        <v>0</v>
      </c>
      <c r="E69" s="174">
        <v>0</v>
      </c>
    </row>
    <row r="70" spans="2:5">
      <c r="B70" s="198" t="s">
        <v>28</v>
      </c>
      <c r="C70" s="199" t="s">
        <v>47</v>
      </c>
      <c r="D70" s="214">
        <v>0</v>
      </c>
      <c r="E70" s="200">
        <v>0</v>
      </c>
    </row>
    <row r="71" spans="2:5">
      <c r="B71" s="195" t="s">
        <v>30</v>
      </c>
      <c r="C71" s="196" t="s">
        <v>48</v>
      </c>
      <c r="D71" s="209">
        <v>5951924.8600000003</v>
      </c>
      <c r="E71" s="174">
        <f>D71/E21</f>
        <v>1.0017194178850153</v>
      </c>
    </row>
    <row r="72" spans="2:5">
      <c r="B72" s="195" t="s">
        <v>212</v>
      </c>
      <c r="C72" s="196" t="s">
        <v>213</v>
      </c>
      <c r="D72" s="209">
        <f>D71</f>
        <v>5951924.8600000003</v>
      </c>
      <c r="E72" s="174">
        <f>D72/$E$21</f>
        <v>1.0017194178850153</v>
      </c>
    </row>
    <row r="73" spans="2:5">
      <c r="B73" s="195" t="s">
        <v>214</v>
      </c>
      <c r="C73" s="196" t="s">
        <v>215</v>
      </c>
      <c r="D73" s="209">
        <v>0</v>
      </c>
      <c r="E73" s="174">
        <v>0</v>
      </c>
    </row>
    <row r="74" spans="2:5">
      <c r="B74" s="195" t="s">
        <v>32</v>
      </c>
      <c r="C74" s="196" t="s">
        <v>113</v>
      </c>
      <c r="D74" s="209">
        <v>0</v>
      </c>
      <c r="E74" s="174">
        <v>0</v>
      </c>
    </row>
    <row r="75" spans="2:5">
      <c r="B75" s="195" t="s">
        <v>216</v>
      </c>
      <c r="C75" s="196" t="s">
        <v>217</v>
      </c>
      <c r="D75" s="209">
        <v>0</v>
      </c>
      <c r="E75" s="174">
        <v>0</v>
      </c>
    </row>
    <row r="76" spans="2:5">
      <c r="B76" s="195" t="s">
        <v>218</v>
      </c>
      <c r="C76" s="196" t="s">
        <v>219</v>
      </c>
      <c r="D76" s="209">
        <v>0</v>
      </c>
      <c r="E76" s="174">
        <v>0</v>
      </c>
    </row>
    <row r="77" spans="2:5">
      <c r="B77" s="195" t="s">
        <v>220</v>
      </c>
      <c r="C77" s="196" t="s">
        <v>221</v>
      </c>
      <c r="D77" s="209">
        <v>0</v>
      </c>
      <c r="E77" s="174">
        <v>0</v>
      </c>
    </row>
    <row r="78" spans="2:5">
      <c r="B78" s="195" t="s">
        <v>222</v>
      </c>
      <c r="C78" s="196" t="s">
        <v>223</v>
      </c>
      <c r="D78" s="209">
        <v>0</v>
      </c>
      <c r="E78" s="174">
        <v>0</v>
      </c>
    </row>
    <row r="79" spans="2:5">
      <c r="B79" s="195" t="s">
        <v>224</v>
      </c>
      <c r="C79" s="196" t="s">
        <v>225</v>
      </c>
      <c r="D79" s="209">
        <v>0</v>
      </c>
      <c r="E79" s="174">
        <v>0</v>
      </c>
    </row>
    <row r="80" spans="2:5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0</v>
      </c>
      <c r="E87" s="200">
        <f>D87/E21</f>
        <v>0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0</v>
      </c>
      <c r="E89" s="194">
        <f>D89/E21</f>
        <v>0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10216.280000000001</v>
      </c>
      <c r="E91" s="193">
        <f>D91/E21</f>
        <v>1.7194178850151551E-3</v>
      </c>
    </row>
    <row r="92" spans="2:5" ht="13">
      <c r="B92" s="176" t="s">
        <v>63</v>
      </c>
      <c r="C92" s="179" t="s">
        <v>65</v>
      </c>
      <c r="D92" s="222">
        <f>D58+D89+D90-D91</f>
        <v>5941708.5800000001</v>
      </c>
      <c r="E92" s="194">
        <f>E58+E89+E90-E91</f>
        <v>1.0000000000000002</v>
      </c>
    </row>
    <row r="93" spans="2:5">
      <c r="B93" s="178" t="s">
        <v>3</v>
      </c>
      <c r="C93" s="199" t="s">
        <v>66</v>
      </c>
      <c r="D93" s="214">
        <f>D92</f>
        <v>5941708.5800000001</v>
      </c>
      <c r="E93" s="200">
        <f>E92</f>
        <v>1.0000000000000002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" right="0.75" top="0.62" bottom="0.47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Arkusz27"/>
  <dimension ref="A1:L95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72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933446.82000000007</v>
      </c>
      <c r="E11" s="262">
        <f>SUM(E12:E14,E16)</f>
        <v>963138.74</v>
      </c>
      <c r="H11" s="144"/>
    </row>
    <row r="12" spans="2:12">
      <c r="B12" s="83" t="s">
        <v>3</v>
      </c>
      <c r="C12" s="107" t="s">
        <v>4</v>
      </c>
      <c r="D12" s="292">
        <v>931709.02</v>
      </c>
      <c r="E12" s="293">
        <v>961102.75</v>
      </c>
      <c r="G12" s="145"/>
      <c r="H12" s="144"/>
    </row>
    <row r="13" spans="2:12">
      <c r="B13" s="83" t="s">
        <v>5</v>
      </c>
      <c r="C13" s="107" t="s">
        <v>6</v>
      </c>
      <c r="D13" s="292">
        <v>1737.8</v>
      </c>
      <c r="E13" s="293">
        <v>2035.99</v>
      </c>
      <c r="H13" s="144"/>
    </row>
    <row r="14" spans="2:12">
      <c r="B14" s="83" t="s">
        <v>7</v>
      </c>
      <c r="C14" s="107" t="s">
        <v>9</v>
      </c>
      <c r="D14" s="292">
        <v>0</v>
      </c>
      <c r="E14" s="293">
        <v>0</v>
      </c>
      <c r="H14" s="144"/>
    </row>
    <row r="15" spans="2:12">
      <c r="B15" s="83" t="s">
        <v>101</v>
      </c>
      <c r="C15" s="107" t="s">
        <v>10</v>
      </c>
      <c r="D15" s="292">
        <v>0</v>
      </c>
      <c r="E15" s="293">
        <f>E14</f>
        <v>0</v>
      </c>
      <c r="H15" s="144"/>
    </row>
    <row r="16" spans="2:12">
      <c r="B16" s="86" t="s">
        <v>102</v>
      </c>
      <c r="C16" s="108" t="s">
        <v>11</v>
      </c>
      <c r="D16" s="294">
        <v>0</v>
      </c>
      <c r="E16" s="295">
        <v>0</v>
      </c>
      <c r="H16" s="144"/>
    </row>
    <row r="17" spans="2:11" ht="13">
      <c r="B17" s="6" t="s">
        <v>12</v>
      </c>
      <c r="C17" s="102" t="s">
        <v>64</v>
      </c>
      <c r="D17" s="296">
        <v>1962.22</v>
      </c>
      <c r="E17" s="297">
        <f>SUM(E18:E20)</f>
        <v>1707.6</v>
      </c>
    </row>
    <row r="18" spans="2:11">
      <c r="B18" s="83" t="s">
        <v>3</v>
      </c>
      <c r="C18" s="107" t="s">
        <v>10</v>
      </c>
      <c r="D18" s="294">
        <v>1962.22</v>
      </c>
      <c r="E18" s="295">
        <v>1707.6</v>
      </c>
    </row>
    <row r="19" spans="2:11">
      <c r="B19" s="83" t="s">
        <v>5</v>
      </c>
      <c r="C19" s="107" t="s">
        <v>103</v>
      </c>
      <c r="D19" s="292">
        <v>0</v>
      </c>
      <c r="E19" s="293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931484.60000000009</v>
      </c>
      <c r="E21" s="277">
        <f>E11-E17</f>
        <v>961431.14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1249596.1499999999</v>
      </c>
      <c r="E26" s="266">
        <f>D21</f>
        <v>931484.60000000009</v>
      </c>
      <c r="G26" s="151"/>
    </row>
    <row r="27" spans="2:11" ht="13">
      <c r="B27" s="6" t="s">
        <v>16</v>
      </c>
      <c r="C27" s="7" t="s">
        <v>106</v>
      </c>
      <c r="D27" s="267">
        <v>-318366.2</v>
      </c>
      <c r="E27" s="268">
        <v>-148256.37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190912.04</v>
      </c>
      <c r="F28" s="52"/>
      <c r="G28" s="150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50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190912.04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318366.2</v>
      </c>
      <c r="E32" s="269">
        <v>339168.41</v>
      </c>
      <c r="F32" s="52"/>
      <c r="G32" s="16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94344</v>
      </c>
      <c r="E33" s="271">
        <v>259974.21</v>
      </c>
      <c r="F33" s="52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12186.81</v>
      </c>
      <c r="E34" s="271">
        <v>3421.43</v>
      </c>
      <c r="F34" s="52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20986.29</v>
      </c>
      <c r="E35" s="271">
        <v>17221.240000000002</v>
      </c>
      <c r="F35" s="52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190849.1</v>
      </c>
      <c r="E39" s="273">
        <v>58551.53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254.65</v>
      </c>
      <c r="E40" s="275">
        <v>178202.91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931484.6</v>
      </c>
      <c r="E41" s="277">
        <f>SUM(E26,E27,E40)</f>
        <v>961431.14000000013</v>
      </c>
      <c r="F41" s="54"/>
      <c r="G41" s="151"/>
      <c r="H41" s="150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72"/>
    </row>
    <row r="44" spans="2:10" ht="14" thickBot="1">
      <c r="B44" s="241" t="s">
        <v>116</v>
      </c>
      <c r="C44" s="244"/>
      <c r="D44" s="244"/>
      <c r="E44" s="244"/>
      <c r="G44" s="172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183508.33395999999</v>
      </c>
      <c r="E47" s="282">
        <v>137004.39465485976</v>
      </c>
      <c r="G47" s="144"/>
    </row>
    <row r="48" spans="2:10">
      <c r="B48" s="95" t="s">
        <v>5</v>
      </c>
      <c r="C48" s="93" t="s">
        <v>40</v>
      </c>
      <c r="D48" s="281">
        <v>137004.39465485976</v>
      </c>
      <c r="E48" s="283">
        <v>116932.02262800001</v>
      </c>
      <c r="G48" s="153"/>
      <c r="I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6.8094789999999996</v>
      </c>
      <c r="E50" s="286">
        <v>6.79894</v>
      </c>
    </row>
    <row r="51" spans="2:5">
      <c r="B51" s="94" t="s">
        <v>5</v>
      </c>
      <c r="C51" s="84" t="s">
        <v>109</v>
      </c>
      <c r="D51" s="281">
        <v>6.5454559999999997</v>
      </c>
      <c r="E51" s="286">
        <v>6.522303</v>
      </c>
    </row>
    <row r="52" spans="2:5">
      <c r="B52" s="94" t="s">
        <v>7</v>
      </c>
      <c r="C52" s="84" t="s">
        <v>110</v>
      </c>
      <c r="D52" s="281">
        <v>7.2593109999999994</v>
      </c>
      <c r="E52" s="286">
        <v>8.2225660000000005</v>
      </c>
    </row>
    <row r="53" spans="2:5" ht="13" thickBot="1">
      <c r="B53" s="96" t="s">
        <v>8</v>
      </c>
      <c r="C53" s="97" t="s">
        <v>40</v>
      </c>
      <c r="D53" s="287">
        <v>6.79894</v>
      </c>
      <c r="E53" s="288">
        <v>8.222137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961102.75</v>
      </c>
      <c r="E58" s="190">
        <f>D58/E21</f>
        <v>0.99965843627656992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7">
      <c r="B65" s="201" t="s">
        <v>101</v>
      </c>
      <c r="C65" s="199" t="s">
        <v>209</v>
      </c>
      <c r="D65" s="209">
        <v>0</v>
      </c>
      <c r="E65" s="174">
        <v>0</v>
      </c>
      <c r="G65" s="144"/>
    </row>
    <row r="66" spans="2:7">
      <c r="B66" s="201" t="s">
        <v>102</v>
      </c>
      <c r="C66" s="199" t="s">
        <v>11</v>
      </c>
      <c r="D66" s="209">
        <v>0</v>
      </c>
      <c r="E66" s="174">
        <v>0</v>
      </c>
    </row>
    <row r="67" spans="2:7">
      <c r="B67" s="198" t="s">
        <v>8</v>
      </c>
      <c r="C67" s="199" t="s">
        <v>46</v>
      </c>
      <c r="D67" s="209">
        <v>0</v>
      </c>
      <c r="E67" s="174">
        <v>0</v>
      </c>
    </row>
    <row r="68" spans="2:7">
      <c r="B68" s="201" t="s">
        <v>210</v>
      </c>
      <c r="C68" s="199" t="s">
        <v>209</v>
      </c>
      <c r="D68" s="209">
        <v>0</v>
      </c>
      <c r="E68" s="174">
        <v>0</v>
      </c>
      <c r="G68" s="145"/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961102.75</v>
      </c>
      <c r="E71" s="174">
        <f>D71/E21</f>
        <v>0.99965843627656992</v>
      </c>
    </row>
    <row r="72" spans="2:7">
      <c r="B72" s="195" t="s">
        <v>212</v>
      </c>
      <c r="C72" s="196" t="s">
        <v>213</v>
      </c>
      <c r="D72" s="209">
        <f>D71</f>
        <v>961102.75</v>
      </c>
      <c r="E72" s="174">
        <f>D72/$E$21</f>
        <v>0.99965843627656992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</row>
    <row r="76" spans="2:7">
      <c r="B76" s="195" t="s">
        <v>218</v>
      </c>
      <c r="C76" s="196" t="s">
        <v>219</v>
      </c>
      <c r="D76" s="209">
        <v>0</v>
      </c>
      <c r="E76" s="174">
        <v>0</v>
      </c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0</v>
      </c>
      <c r="E87" s="200">
        <f>D87/E21</f>
        <v>0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2035.99</v>
      </c>
      <c r="E89" s="194">
        <f>D89/E21</f>
        <v>2.1176659620157508E-3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1707.6</v>
      </c>
      <c r="E91" s="193">
        <f>D91/E21</f>
        <v>1.7761022385856982E-3</v>
      </c>
    </row>
    <row r="92" spans="2:5" ht="13">
      <c r="B92" s="176" t="s">
        <v>63</v>
      </c>
      <c r="C92" s="179" t="s">
        <v>65</v>
      </c>
      <c r="D92" s="222">
        <f>D58+D89+D90-D91</f>
        <v>961431.14</v>
      </c>
      <c r="E92" s="194">
        <f>E58+E89+E90-E91</f>
        <v>0.99999999999999989</v>
      </c>
    </row>
    <row r="93" spans="2:5">
      <c r="B93" s="178" t="s">
        <v>3</v>
      </c>
      <c r="C93" s="199" t="s">
        <v>66</v>
      </c>
      <c r="D93" s="214">
        <f>D92</f>
        <v>961431.14</v>
      </c>
      <c r="E93" s="200">
        <f>E92</f>
        <v>0.99999999999999989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48" right="0.75" top="0.56999999999999995" bottom="0.4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Arkusz28"/>
  <dimension ref="A1:L95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75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1725952.8499999999</v>
      </c>
      <c r="E11" s="262">
        <f>SUM(E12:E14,E16)</f>
        <v>1685905.1700000002</v>
      </c>
    </row>
    <row r="12" spans="2:12">
      <c r="B12" s="72" t="s">
        <v>3</v>
      </c>
      <c r="C12" s="100" t="s">
        <v>4</v>
      </c>
      <c r="D12" s="292">
        <v>1722870.21</v>
      </c>
      <c r="E12" s="293">
        <v>1682295.32</v>
      </c>
      <c r="G12" s="145"/>
      <c r="H12" s="144"/>
    </row>
    <row r="13" spans="2:12">
      <c r="B13" s="72" t="s">
        <v>5</v>
      </c>
      <c r="C13" s="100" t="s">
        <v>6</v>
      </c>
      <c r="D13" s="292">
        <v>3082.64</v>
      </c>
      <c r="E13" s="293">
        <v>3609.85</v>
      </c>
      <c r="H13" s="144"/>
    </row>
    <row r="14" spans="2:12">
      <c r="B14" s="72" t="s">
        <v>7</v>
      </c>
      <c r="C14" s="100" t="s">
        <v>9</v>
      </c>
      <c r="D14" s="292">
        <v>0</v>
      </c>
      <c r="E14" s="293">
        <v>0</v>
      </c>
      <c r="H14" s="144"/>
    </row>
    <row r="15" spans="2:12">
      <c r="B15" s="72" t="s">
        <v>101</v>
      </c>
      <c r="C15" s="100" t="s">
        <v>10</v>
      </c>
      <c r="D15" s="292">
        <v>0</v>
      </c>
      <c r="E15" s="293">
        <f>E14</f>
        <v>0</v>
      </c>
      <c r="H15" s="144"/>
    </row>
    <row r="16" spans="2:12">
      <c r="B16" s="73" t="s">
        <v>102</v>
      </c>
      <c r="C16" s="101" t="s">
        <v>11</v>
      </c>
      <c r="D16" s="294">
        <v>0</v>
      </c>
      <c r="E16" s="295">
        <v>0</v>
      </c>
      <c r="H16" s="144"/>
    </row>
    <row r="17" spans="2:11" ht="13">
      <c r="B17" s="6" t="s">
        <v>12</v>
      </c>
      <c r="C17" s="102" t="s">
        <v>64</v>
      </c>
      <c r="D17" s="296">
        <v>2994.62</v>
      </c>
      <c r="E17" s="297">
        <f>SUM(E18:E20)</f>
        <v>2940.87</v>
      </c>
      <c r="H17" s="144"/>
    </row>
    <row r="18" spans="2:11">
      <c r="B18" s="72" t="s">
        <v>3</v>
      </c>
      <c r="C18" s="100" t="s">
        <v>10</v>
      </c>
      <c r="D18" s="294">
        <v>2994.62</v>
      </c>
      <c r="E18" s="295">
        <v>2940.87</v>
      </c>
    </row>
    <row r="19" spans="2:11">
      <c r="B19" s="72" t="s">
        <v>5</v>
      </c>
      <c r="C19" s="100" t="s">
        <v>103</v>
      </c>
      <c r="D19" s="292">
        <v>0</v>
      </c>
      <c r="E19" s="293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1722958.2299999997</v>
      </c>
      <c r="E21" s="277">
        <f>E11-E17</f>
        <v>1682964.3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1867875.33</v>
      </c>
      <c r="E26" s="266">
        <f>D21</f>
        <v>1722958.2299999997</v>
      </c>
      <c r="G26" s="151"/>
      <c r="H26" s="146"/>
    </row>
    <row r="27" spans="2:11" ht="13">
      <c r="B27" s="6" t="s">
        <v>16</v>
      </c>
      <c r="C27" s="7" t="s">
        <v>106</v>
      </c>
      <c r="D27" s="267">
        <v>-185895.21</v>
      </c>
      <c r="E27" s="268">
        <v>-208651.22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256.20999999999998</v>
      </c>
      <c r="E28" s="269">
        <v>0</v>
      </c>
      <c r="F28" s="52"/>
      <c r="G28" s="150"/>
      <c r="H28" s="150"/>
      <c r="I28" s="144"/>
      <c r="J28" s="151"/>
    </row>
    <row r="29" spans="2:11">
      <c r="B29" s="70" t="s">
        <v>3</v>
      </c>
      <c r="C29" s="4" t="s">
        <v>19</v>
      </c>
      <c r="D29" s="270">
        <v>151.11000000000001</v>
      </c>
      <c r="E29" s="271">
        <v>0</v>
      </c>
      <c r="F29" s="52"/>
      <c r="G29" s="150"/>
      <c r="H29" s="150"/>
      <c r="I29" s="144"/>
      <c r="J29" s="151"/>
    </row>
    <row r="30" spans="2:11">
      <c r="B30" s="70" t="s">
        <v>5</v>
      </c>
      <c r="C30" s="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70" t="s">
        <v>7</v>
      </c>
      <c r="C31" s="4" t="s">
        <v>21</v>
      </c>
      <c r="D31" s="270">
        <v>105.1</v>
      </c>
      <c r="E31" s="271">
        <v>0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186151.42</v>
      </c>
      <c r="E32" s="269">
        <v>208651.22</v>
      </c>
      <c r="F32" s="52"/>
      <c r="G32" s="161"/>
      <c r="H32" s="150"/>
      <c r="I32" s="144"/>
      <c r="J32" s="151"/>
    </row>
    <row r="33" spans="2:10">
      <c r="B33" s="70" t="s">
        <v>3</v>
      </c>
      <c r="C33" s="4" t="s">
        <v>24</v>
      </c>
      <c r="D33" s="270">
        <v>124452.04</v>
      </c>
      <c r="E33" s="271">
        <v>165853.66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270">
        <v>39253.33</v>
      </c>
      <c r="E34" s="271">
        <v>22314.98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22446.05</v>
      </c>
      <c r="E35" s="271">
        <v>20349.509999999998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71" t="s">
        <v>32</v>
      </c>
      <c r="C39" s="9" t="s">
        <v>33</v>
      </c>
      <c r="D39" s="272">
        <v>0</v>
      </c>
      <c r="E39" s="273">
        <v>133.07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40978.11</v>
      </c>
      <c r="E40" s="275">
        <v>168657.29</v>
      </c>
      <c r="G40" s="172"/>
      <c r="H40" s="146"/>
    </row>
    <row r="41" spans="2:10" ht="13.5" thickBot="1">
      <c r="B41" s="66" t="s">
        <v>36</v>
      </c>
      <c r="C41" s="67" t="s">
        <v>37</v>
      </c>
      <c r="D41" s="276">
        <v>1722958.23</v>
      </c>
      <c r="E41" s="277">
        <f>SUM(E26,E27,E40)</f>
        <v>1682964.2999999998</v>
      </c>
      <c r="F41" s="54"/>
      <c r="G41" s="172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182372.659186</v>
      </c>
      <c r="E47" s="282">
        <v>164537.75947399999</v>
      </c>
      <c r="G47" s="144"/>
    </row>
    <row r="48" spans="2:10">
      <c r="B48" s="78" t="s">
        <v>5</v>
      </c>
      <c r="C48" s="9" t="s">
        <v>40</v>
      </c>
      <c r="D48" s="281">
        <v>164537.75947399999</v>
      </c>
      <c r="E48" s="283">
        <v>145249.78073500001</v>
      </c>
      <c r="G48" s="144"/>
      <c r="I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10.24208</v>
      </c>
      <c r="E50" s="286">
        <v>10.471507000000001</v>
      </c>
    </row>
    <row r="51" spans="2:5">
      <c r="B51" s="68" t="s">
        <v>5</v>
      </c>
      <c r="C51" s="4" t="s">
        <v>109</v>
      </c>
      <c r="D51" s="281">
        <v>10.088023999999999</v>
      </c>
      <c r="E51" s="286">
        <v>10.256715999999999</v>
      </c>
    </row>
    <row r="52" spans="2:5">
      <c r="B52" s="68" t="s">
        <v>7</v>
      </c>
      <c r="C52" s="4" t="s">
        <v>110</v>
      </c>
      <c r="D52" s="281">
        <v>10.770061999999999</v>
      </c>
      <c r="E52" s="286">
        <v>11.587294999999999</v>
      </c>
    </row>
    <row r="53" spans="2:5" ht="13" thickBot="1">
      <c r="B53" s="69" t="s">
        <v>8</v>
      </c>
      <c r="C53" s="11" t="s">
        <v>40</v>
      </c>
      <c r="D53" s="287">
        <v>10.471507000000001</v>
      </c>
      <c r="E53" s="288">
        <v>11.586691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1682295.32</v>
      </c>
      <c r="E58" s="190">
        <f>D58/E21</f>
        <v>0.99960249899537379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7">
      <c r="B65" s="201" t="s">
        <v>101</v>
      </c>
      <c r="C65" s="199" t="s">
        <v>209</v>
      </c>
      <c r="D65" s="209">
        <v>0</v>
      </c>
      <c r="E65" s="174">
        <v>0</v>
      </c>
    </row>
    <row r="66" spans="2:7">
      <c r="B66" s="201" t="s">
        <v>102</v>
      </c>
      <c r="C66" s="199" t="s">
        <v>11</v>
      </c>
      <c r="D66" s="209">
        <v>0</v>
      </c>
      <c r="E66" s="174">
        <v>0</v>
      </c>
    </row>
    <row r="67" spans="2:7">
      <c r="B67" s="198" t="s">
        <v>8</v>
      </c>
      <c r="C67" s="199" t="s">
        <v>46</v>
      </c>
      <c r="D67" s="209">
        <v>0</v>
      </c>
      <c r="E67" s="174">
        <v>0</v>
      </c>
    </row>
    <row r="68" spans="2:7">
      <c r="B68" s="201" t="s">
        <v>210</v>
      </c>
      <c r="C68" s="199" t="s">
        <v>209</v>
      </c>
      <c r="D68" s="209">
        <v>0</v>
      </c>
      <c r="E68" s="174">
        <v>0</v>
      </c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  <c r="G70" s="144"/>
    </row>
    <row r="71" spans="2:7">
      <c r="B71" s="195" t="s">
        <v>30</v>
      </c>
      <c r="C71" s="196" t="s">
        <v>48</v>
      </c>
      <c r="D71" s="209">
        <v>1682295.32</v>
      </c>
      <c r="E71" s="174">
        <f>D71/E21</f>
        <v>0.99960249899537379</v>
      </c>
    </row>
    <row r="72" spans="2:7">
      <c r="B72" s="195" t="s">
        <v>212</v>
      </c>
      <c r="C72" s="196" t="s">
        <v>213</v>
      </c>
      <c r="D72" s="209">
        <f>D71</f>
        <v>1682295.32</v>
      </c>
      <c r="E72" s="174">
        <f>D72/$E$21</f>
        <v>0.99960249899537379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</row>
    <row r="76" spans="2:7">
      <c r="B76" s="195" t="s">
        <v>218</v>
      </c>
      <c r="C76" s="196" t="s">
        <v>219</v>
      </c>
      <c r="D76" s="209">
        <v>0</v>
      </c>
      <c r="E76" s="174">
        <v>0</v>
      </c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0</v>
      </c>
      <c r="E87" s="200">
        <f>D87/E21</f>
        <v>0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3609.85</v>
      </c>
      <c r="E89" s="194">
        <f>D89/E21</f>
        <v>2.1449355758764461E-3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2940.87</v>
      </c>
      <c r="E91" s="193">
        <f>D91/E21</f>
        <v>1.7474345712502634E-3</v>
      </c>
    </row>
    <row r="92" spans="2:5" ht="13">
      <c r="B92" s="176" t="s">
        <v>63</v>
      </c>
      <c r="C92" s="179" t="s">
        <v>65</v>
      </c>
      <c r="D92" s="222">
        <f>D58+D89+D90-D91</f>
        <v>1682964.3</v>
      </c>
      <c r="E92" s="194">
        <f>E58+E89+E90-E91</f>
        <v>1</v>
      </c>
    </row>
    <row r="93" spans="2:5">
      <c r="B93" s="178" t="s">
        <v>3</v>
      </c>
      <c r="C93" s="199" t="s">
        <v>66</v>
      </c>
      <c r="D93" s="214">
        <f>D92</f>
        <v>1682964.3</v>
      </c>
      <c r="E93" s="200">
        <f>E92</f>
        <v>1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9055118110236227" right="0.74803149606299213" top="0.59055118110236227" bottom="0.55118110236220474" header="0.51181102362204722" footer="0.51181102362204722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Arkusz29"/>
  <dimension ref="A1:L95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74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10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2815677.75</v>
      </c>
      <c r="E11" s="262">
        <f>SUM(E12:E14,E16)</f>
        <v>2795984.68</v>
      </c>
    </row>
    <row r="12" spans="2:12">
      <c r="B12" s="83" t="s">
        <v>3</v>
      </c>
      <c r="C12" s="107" t="s">
        <v>4</v>
      </c>
      <c r="D12" s="292">
        <v>2810171.8</v>
      </c>
      <c r="E12" s="293">
        <v>2789970.48</v>
      </c>
      <c r="G12" s="145"/>
    </row>
    <row r="13" spans="2:12">
      <c r="B13" s="83" t="s">
        <v>5</v>
      </c>
      <c r="C13" s="107" t="s">
        <v>6</v>
      </c>
      <c r="D13" s="292">
        <v>5505.95</v>
      </c>
      <c r="E13" s="293">
        <v>6014.2</v>
      </c>
      <c r="H13" s="144"/>
    </row>
    <row r="14" spans="2:12">
      <c r="B14" s="83" t="s">
        <v>7</v>
      </c>
      <c r="C14" s="107" t="s">
        <v>9</v>
      </c>
      <c r="D14" s="292">
        <v>0</v>
      </c>
      <c r="E14" s="293">
        <v>0</v>
      </c>
      <c r="G14" s="145"/>
      <c r="H14" s="144"/>
    </row>
    <row r="15" spans="2:12">
      <c r="B15" s="83" t="s">
        <v>101</v>
      </c>
      <c r="C15" s="107" t="s">
        <v>10</v>
      </c>
      <c r="D15" s="292">
        <v>0</v>
      </c>
      <c r="E15" s="293">
        <f>E14</f>
        <v>0</v>
      </c>
      <c r="H15" s="144"/>
    </row>
    <row r="16" spans="2:12">
      <c r="B16" s="86" t="s">
        <v>102</v>
      </c>
      <c r="C16" s="108" t="s">
        <v>11</v>
      </c>
      <c r="D16" s="294">
        <v>0</v>
      </c>
      <c r="E16" s="295">
        <v>0</v>
      </c>
      <c r="H16" s="144"/>
    </row>
    <row r="17" spans="2:11" ht="13">
      <c r="B17" s="6" t="s">
        <v>12</v>
      </c>
      <c r="C17" s="102" t="s">
        <v>64</v>
      </c>
      <c r="D17" s="296">
        <v>4849.3999999999996</v>
      </c>
      <c r="E17" s="297">
        <f>SUM(E18:E20)</f>
        <v>4859.8599999999997</v>
      </c>
      <c r="H17" s="144"/>
    </row>
    <row r="18" spans="2:11">
      <c r="B18" s="83" t="s">
        <v>3</v>
      </c>
      <c r="C18" s="107" t="s">
        <v>10</v>
      </c>
      <c r="D18" s="294">
        <v>4849.3999999999996</v>
      </c>
      <c r="E18" s="295">
        <v>4859.8599999999997</v>
      </c>
      <c r="H18" s="144"/>
    </row>
    <row r="19" spans="2:11">
      <c r="B19" s="83" t="s">
        <v>5</v>
      </c>
      <c r="C19" s="107" t="s">
        <v>103</v>
      </c>
      <c r="D19" s="292">
        <v>0</v>
      </c>
      <c r="E19" s="293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2810828.35</v>
      </c>
      <c r="E21" s="277">
        <f>E11-E17</f>
        <v>2791124.8200000003</v>
      </c>
      <c r="F21" s="54"/>
      <c r="G21" s="147"/>
      <c r="H21" s="148"/>
      <c r="J21" s="164"/>
      <c r="K21" s="145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2990927.5</v>
      </c>
      <c r="E26" s="266">
        <f>D21</f>
        <v>2810828.35</v>
      </c>
      <c r="G26" s="151"/>
    </row>
    <row r="27" spans="2:11" ht="13">
      <c r="B27" s="6" t="s">
        <v>16</v>
      </c>
      <c r="C27" s="7" t="s">
        <v>106</v>
      </c>
      <c r="D27" s="267">
        <v>-243262.6</v>
      </c>
      <c r="E27" s="268">
        <v>-301309.05</v>
      </c>
      <c r="F27" s="52"/>
      <c r="G27" s="150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159.77000000000001</v>
      </c>
      <c r="E28" s="269">
        <v>0</v>
      </c>
      <c r="F28" s="52"/>
      <c r="G28" s="150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50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159.77000000000001</v>
      </c>
      <c r="E31" s="271">
        <v>0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243422.37</v>
      </c>
      <c r="E32" s="269">
        <v>301309.05</v>
      </c>
      <c r="F32" s="52"/>
      <c r="G32" s="150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131935.91</v>
      </c>
      <c r="E33" s="271">
        <v>241622.8</v>
      </c>
      <c r="F33" s="52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77083.37</v>
      </c>
      <c r="E34" s="271">
        <v>27493.25</v>
      </c>
      <c r="F34" s="52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34403.089999999997</v>
      </c>
      <c r="E35" s="271">
        <v>32007.34</v>
      </c>
      <c r="F35" s="52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185.66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63163.45</v>
      </c>
      <c r="E40" s="275">
        <v>281605.52</v>
      </c>
      <c r="G40" s="151"/>
      <c r="H40" s="165"/>
    </row>
    <row r="41" spans="2:10" ht="13.5" thickBot="1">
      <c r="B41" s="66" t="s">
        <v>36</v>
      </c>
      <c r="C41" s="67" t="s">
        <v>37</v>
      </c>
      <c r="D41" s="276">
        <v>2810828.35</v>
      </c>
      <c r="E41" s="277">
        <f>SUM(E26,E27,E40)</f>
        <v>2791124.8200000003</v>
      </c>
      <c r="F41" s="54"/>
      <c r="G41" s="172"/>
      <c r="H41" s="150"/>
      <c r="I41" s="144"/>
      <c r="J41" s="144"/>
    </row>
    <row r="42" spans="2:10" ht="13">
      <c r="B42" s="61"/>
      <c r="C42" s="61"/>
      <c r="D42" s="278"/>
      <c r="E42" s="278"/>
      <c r="F42" s="54"/>
      <c r="G42" s="172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304829.08717100002</v>
      </c>
      <c r="E47" s="282">
        <v>280336.628409</v>
      </c>
      <c r="G47" s="144"/>
    </row>
    <row r="48" spans="2:10">
      <c r="B48" s="95" t="s">
        <v>5</v>
      </c>
      <c r="C48" s="93" t="s">
        <v>40</v>
      </c>
      <c r="D48" s="281">
        <v>280336.628409</v>
      </c>
      <c r="E48" s="283">
        <v>251722.995073</v>
      </c>
      <c r="G48" s="144"/>
      <c r="I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9.8118180000000006</v>
      </c>
      <c r="E50" s="286">
        <v>10.0266179999999</v>
      </c>
    </row>
    <row r="51" spans="2:5">
      <c r="B51" s="94" t="s">
        <v>5</v>
      </c>
      <c r="C51" s="84" t="s">
        <v>109</v>
      </c>
      <c r="D51" s="281">
        <v>9.6391439999999999</v>
      </c>
      <c r="E51" s="286">
        <v>9.8210940000000004</v>
      </c>
    </row>
    <row r="52" spans="2:5">
      <c r="B52" s="94" t="s">
        <v>7</v>
      </c>
      <c r="C52" s="84" t="s">
        <v>110</v>
      </c>
      <c r="D52" s="281">
        <v>10.313867</v>
      </c>
      <c r="E52" s="286">
        <v>11.088659</v>
      </c>
    </row>
    <row r="53" spans="2:5" ht="13" thickBot="1">
      <c r="B53" s="96" t="s">
        <v>8</v>
      </c>
      <c r="C53" s="97" t="s">
        <v>40</v>
      </c>
      <c r="D53" s="287">
        <v>10.0266179999999</v>
      </c>
      <c r="E53" s="288">
        <v>11.08808</v>
      </c>
    </row>
    <row r="54" spans="2:5">
      <c r="B54" s="98"/>
      <c r="C54" s="99"/>
      <c r="D54" s="289"/>
      <c r="E54" s="289"/>
    </row>
    <row r="55" spans="2:5" ht="13.5">
      <c r="B55" s="242" t="s">
        <v>61</v>
      </c>
      <c r="C55" s="243"/>
      <c r="D55" s="243"/>
      <c r="E55" s="243"/>
    </row>
    <row r="56" spans="2:5" ht="14" thickBot="1">
      <c r="B56" s="241" t="s">
        <v>111</v>
      </c>
      <c r="C56" s="244"/>
      <c r="D56" s="244"/>
      <c r="E56" s="244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181" t="s">
        <v>17</v>
      </c>
      <c r="C58" s="189" t="s">
        <v>42</v>
      </c>
      <c r="D58" s="206">
        <f>D71+D87</f>
        <v>2789970.48</v>
      </c>
      <c r="E58" s="190">
        <f>D58/E21</f>
        <v>0.99958642480202653</v>
      </c>
    </row>
    <row r="59" spans="2:5" ht="25">
      <c r="B59" s="195" t="s">
        <v>3</v>
      </c>
      <c r="C59" s="196" t="s">
        <v>43</v>
      </c>
      <c r="D59" s="209">
        <v>0</v>
      </c>
      <c r="E59" s="174">
        <v>0</v>
      </c>
    </row>
    <row r="60" spans="2:5">
      <c r="B60" s="197" t="s">
        <v>204</v>
      </c>
      <c r="C60" s="196" t="s">
        <v>119</v>
      </c>
      <c r="D60" s="209">
        <v>0</v>
      </c>
      <c r="E60" s="174">
        <v>0</v>
      </c>
    </row>
    <row r="61" spans="2:5">
      <c r="B61" s="197" t="s">
        <v>205</v>
      </c>
      <c r="C61" s="196" t="s">
        <v>206</v>
      </c>
      <c r="D61" s="209">
        <v>0</v>
      </c>
      <c r="E61" s="174">
        <v>0</v>
      </c>
    </row>
    <row r="62" spans="2:5">
      <c r="B62" s="197" t="s">
        <v>207</v>
      </c>
      <c r="C62" s="196" t="s">
        <v>208</v>
      </c>
      <c r="D62" s="209">
        <v>0</v>
      </c>
      <c r="E62" s="174">
        <v>0</v>
      </c>
    </row>
    <row r="63" spans="2:5" ht="25">
      <c r="B63" s="198" t="s">
        <v>5</v>
      </c>
      <c r="C63" s="199" t="s">
        <v>44</v>
      </c>
      <c r="D63" s="209">
        <v>0</v>
      </c>
      <c r="E63" s="174">
        <v>0</v>
      </c>
    </row>
    <row r="64" spans="2:5">
      <c r="B64" s="198" t="s">
        <v>7</v>
      </c>
      <c r="C64" s="199" t="s">
        <v>45</v>
      </c>
      <c r="D64" s="209">
        <v>0</v>
      </c>
      <c r="E64" s="174">
        <v>0</v>
      </c>
    </row>
    <row r="65" spans="2:7">
      <c r="B65" s="201" t="s">
        <v>101</v>
      </c>
      <c r="C65" s="199" t="s">
        <v>209</v>
      </c>
      <c r="D65" s="209">
        <v>0</v>
      </c>
      <c r="E65" s="174">
        <v>0</v>
      </c>
    </row>
    <row r="66" spans="2:7">
      <c r="B66" s="201" t="s">
        <v>102</v>
      </c>
      <c r="C66" s="199" t="s">
        <v>11</v>
      </c>
      <c r="D66" s="209">
        <v>0</v>
      </c>
      <c r="E66" s="174">
        <v>0</v>
      </c>
    </row>
    <row r="67" spans="2:7">
      <c r="B67" s="198" t="s">
        <v>8</v>
      </c>
      <c r="C67" s="199" t="s">
        <v>46</v>
      </c>
      <c r="D67" s="209">
        <v>0</v>
      </c>
      <c r="E67" s="174">
        <v>0</v>
      </c>
    </row>
    <row r="68" spans="2:7">
      <c r="B68" s="201" t="s">
        <v>210</v>
      </c>
      <c r="C68" s="199" t="s">
        <v>209</v>
      </c>
      <c r="D68" s="209">
        <v>0</v>
      </c>
      <c r="E68" s="174">
        <v>0</v>
      </c>
      <c r="G68" s="144"/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2789970.48</v>
      </c>
      <c r="E71" s="174">
        <f>D71/E21</f>
        <v>0.99958642480202653</v>
      </c>
    </row>
    <row r="72" spans="2:7">
      <c r="B72" s="195" t="s">
        <v>212</v>
      </c>
      <c r="C72" s="196" t="s">
        <v>213</v>
      </c>
      <c r="D72" s="209">
        <f>D71</f>
        <v>2789970.48</v>
      </c>
      <c r="E72" s="174">
        <f>D72/$E$21</f>
        <v>0.99958642480202653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</row>
    <row r="76" spans="2:7">
      <c r="B76" s="195" t="s">
        <v>218</v>
      </c>
      <c r="C76" s="196" t="s">
        <v>219</v>
      </c>
      <c r="D76" s="209">
        <v>0</v>
      </c>
      <c r="E76" s="174">
        <v>0</v>
      </c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0</v>
      </c>
      <c r="E87" s="200">
        <f>D87/E21</f>
        <v>0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6014.2</v>
      </c>
      <c r="E89" s="194">
        <f>D89/E21</f>
        <v>2.1547585249161302E-3</v>
      </c>
    </row>
    <row r="90" spans="2:5" ht="13">
      <c r="B90" s="186" t="s">
        <v>59</v>
      </c>
      <c r="C90" s="187" t="s">
        <v>62</v>
      </c>
      <c r="D90" s="225">
        <f>E14</f>
        <v>0</v>
      </c>
      <c r="E90" s="192">
        <f>D90/E21</f>
        <v>0</v>
      </c>
    </row>
    <row r="91" spans="2:5" ht="13">
      <c r="B91" s="182" t="s">
        <v>61</v>
      </c>
      <c r="C91" s="183" t="s">
        <v>64</v>
      </c>
      <c r="D91" s="228">
        <f>E17</f>
        <v>4859.8599999999997</v>
      </c>
      <c r="E91" s="193">
        <f>D91/E21</f>
        <v>1.7411833269427195E-3</v>
      </c>
    </row>
    <row r="92" spans="2:5" ht="13">
      <c r="B92" s="176" t="s">
        <v>63</v>
      </c>
      <c r="C92" s="179" t="s">
        <v>65</v>
      </c>
      <c r="D92" s="222">
        <f>D58+D89+D90-D91</f>
        <v>2791124.8200000003</v>
      </c>
      <c r="E92" s="194">
        <f>E58+E89+E90-E91</f>
        <v>1</v>
      </c>
    </row>
    <row r="93" spans="2:5">
      <c r="B93" s="178" t="s">
        <v>3</v>
      </c>
      <c r="C93" s="199" t="s">
        <v>66</v>
      </c>
      <c r="D93" s="214">
        <f>D92</f>
        <v>2791124.8200000003</v>
      </c>
      <c r="E93" s="200">
        <f>E92</f>
        <v>1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5118110236220474" right="0.74803149606299213" top="0.51181102362204722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L95"/>
  <sheetViews>
    <sheetView zoomScale="85" zoomScaleNormal="85" workbookViewId="0">
      <selection sqref="A1:XFD1048576"/>
    </sheetView>
  </sheetViews>
  <sheetFormatPr defaultRowHeight="10"/>
  <cols>
    <col min="1" max="1" width="9.1796875" style="1"/>
    <col min="2" max="2" width="4.1796875" style="1" bestFit="1" customWidth="1"/>
    <col min="3" max="3" width="77.7265625" style="1" customWidth="1"/>
    <col min="4" max="4" width="17" style="448" bestFit="1" customWidth="1"/>
    <col min="5" max="5" width="16.45312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8.54296875" style="304" bestFit="1" customWidth="1"/>
    <col min="11" max="11" width="7" style="304" bestFit="1" customWidth="1"/>
    <col min="12" max="12" width="14.54296875" style="304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82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  <c r="G9" s="496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</row>
    <row r="11" spans="2:12" ht="10.5">
      <c r="B11" s="315" t="s">
        <v>2</v>
      </c>
      <c r="C11" s="316" t="s">
        <v>104</v>
      </c>
      <c r="D11" s="395">
        <v>288118611.12</v>
      </c>
      <c r="E11" s="396">
        <f>SUM(E12:E14,E16)</f>
        <v>352857442.58000004</v>
      </c>
      <c r="H11" s="123"/>
    </row>
    <row r="12" spans="2:12">
      <c r="B12" s="317" t="s">
        <v>3</v>
      </c>
      <c r="C12" s="450" t="s">
        <v>4</v>
      </c>
      <c r="D12" s="397">
        <v>288116315.25</v>
      </c>
      <c r="E12" s="398">
        <v>352844731.5</v>
      </c>
      <c r="G12" s="123"/>
      <c r="H12" s="123"/>
    </row>
    <row r="13" spans="2:12">
      <c r="B13" s="317" t="s">
        <v>5</v>
      </c>
      <c r="C13" s="450" t="s">
        <v>6</v>
      </c>
      <c r="D13" s="397">
        <v>909.91</v>
      </c>
      <c r="E13" s="398">
        <v>4253.67</v>
      </c>
      <c r="H13" s="123"/>
    </row>
    <row r="14" spans="2:12">
      <c r="B14" s="317" t="s">
        <v>7</v>
      </c>
      <c r="C14" s="450" t="s">
        <v>9</v>
      </c>
      <c r="D14" s="397">
        <v>1385.96</v>
      </c>
      <c r="E14" s="398">
        <v>8457.41</v>
      </c>
      <c r="G14" s="123"/>
      <c r="H14" s="123"/>
    </row>
    <row r="15" spans="2:12">
      <c r="B15" s="317" t="s">
        <v>101</v>
      </c>
      <c r="C15" s="450" t="s">
        <v>10</v>
      </c>
      <c r="D15" s="397">
        <v>1385.96</v>
      </c>
      <c r="E15" s="398">
        <f>E14</f>
        <v>8457.41</v>
      </c>
      <c r="H15" s="123"/>
    </row>
    <row r="16" spans="2:12">
      <c r="B16" s="319" t="s">
        <v>102</v>
      </c>
      <c r="C16" s="454" t="s">
        <v>11</v>
      </c>
      <c r="D16" s="399">
        <v>0</v>
      </c>
      <c r="E16" s="400">
        <v>0</v>
      </c>
      <c r="H16" s="123"/>
    </row>
    <row r="17" spans="2:11" ht="10.5">
      <c r="B17" s="321" t="s">
        <v>12</v>
      </c>
      <c r="C17" s="457" t="s">
        <v>64</v>
      </c>
      <c r="D17" s="401">
        <v>324782.77</v>
      </c>
      <c r="E17" s="402">
        <f>SUM(E18:E20)</f>
        <v>379739.6</v>
      </c>
    </row>
    <row r="18" spans="2:11">
      <c r="B18" s="317" t="s">
        <v>3</v>
      </c>
      <c r="C18" s="450" t="s">
        <v>10</v>
      </c>
      <c r="D18" s="399">
        <v>324782.77</v>
      </c>
      <c r="E18" s="400">
        <v>379739.6</v>
      </c>
    </row>
    <row r="19" spans="2:11">
      <c r="B19" s="317" t="s">
        <v>5</v>
      </c>
      <c r="C19" s="450" t="s">
        <v>103</v>
      </c>
      <c r="D19" s="397">
        <v>0</v>
      </c>
      <c r="E19" s="398">
        <v>0</v>
      </c>
    </row>
    <row r="20" spans="2:11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1" ht="11" thickBot="1">
      <c r="B21" s="325" t="s">
        <v>105</v>
      </c>
      <c r="C21" s="326"/>
      <c r="D21" s="405">
        <v>287793828.35000002</v>
      </c>
      <c r="E21" s="406">
        <f>E11-E17</f>
        <v>352477702.98000002</v>
      </c>
      <c r="F21" s="327"/>
      <c r="G21" s="327"/>
      <c r="H21" s="328"/>
      <c r="J21" s="329"/>
      <c r="K21" s="328"/>
    </row>
    <row r="22" spans="2:11">
      <c r="B22" s="2"/>
      <c r="C22" s="5"/>
      <c r="D22" s="263"/>
      <c r="E22" s="263"/>
      <c r="G22" s="327"/>
      <c r="H22" s="327"/>
    </row>
    <row r="23" spans="2:11" ht="10.5">
      <c r="B23" s="310" t="s">
        <v>99</v>
      </c>
      <c r="C23" s="330"/>
      <c r="D23" s="330"/>
      <c r="E23" s="330"/>
      <c r="G23" s="123"/>
    </row>
    <row r="24" spans="2:11" ht="11" thickBot="1">
      <c r="B24" s="312" t="s">
        <v>100</v>
      </c>
      <c r="C24" s="331"/>
      <c r="D24" s="331"/>
      <c r="E24" s="331"/>
    </row>
    <row r="25" spans="2:11" ht="11" thickBot="1">
      <c r="B25" s="313"/>
      <c r="C25" s="332" t="s">
        <v>1</v>
      </c>
      <c r="D25" s="393" t="s">
        <v>195</v>
      </c>
      <c r="E25" s="394" t="s">
        <v>200</v>
      </c>
    </row>
    <row r="26" spans="2:11" ht="10.5">
      <c r="B26" s="333" t="s">
        <v>14</v>
      </c>
      <c r="C26" s="334" t="s">
        <v>15</v>
      </c>
      <c r="D26" s="407">
        <v>300415689.73000002</v>
      </c>
      <c r="E26" s="408">
        <f>D21</f>
        <v>287793828.35000002</v>
      </c>
    </row>
    <row r="27" spans="2:11" ht="10.5">
      <c r="B27" s="321" t="s">
        <v>16</v>
      </c>
      <c r="C27" s="336" t="s">
        <v>106</v>
      </c>
      <c r="D27" s="409">
        <v>-6742740.0899999999</v>
      </c>
      <c r="E27" s="410">
        <v>-12817743.98</v>
      </c>
      <c r="F27" s="123"/>
      <c r="G27" s="123"/>
      <c r="H27" s="337"/>
      <c r="I27" s="337"/>
      <c r="J27" s="123"/>
    </row>
    <row r="28" spans="2:11" ht="10.5">
      <c r="B28" s="321" t="s">
        <v>17</v>
      </c>
      <c r="C28" s="336" t="s">
        <v>18</v>
      </c>
      <c r="D28" s="409">
        <v>21574841.879999999</v>
      </c>
      <c r="E28" s="411">
        <v>22098878.98</v>
      </c>
      <c r="F28" s="123"/>
      <c r="G28" s="123"/>
      <c r="H28" s="337"/>
      <c r="I28" s="337"/>
      <c r="J28" s="123"/>
    </row>
    <row r="29" spans="2:11">
      <c r="B29" s="338" t="s">
        <v>3</v>
      </c>
      <c r="C29" s="339" t="s">
        <v>19</v>
      </c>
      <c r="D29" s="412">
        <v>21283315.960000001</v>
      </c>
      <c r="E29" s="413">
        <v>21053884.289999999</v>
      </c>
      <c r="F29" s="123"/>
      <c r="G29" s="123"/>
      <c r="H29" s="337"/>
      <c r="I29" s="337"/>
      <c r="J29" s="123"/>
    </row>
    <row r="30" spans="2:11">
      <c r="B30" s="338" t="s">
        <v>5</v>
      </c>
      <c r="C30" s="339" t="s">
        <v>20</v>
      </c>
      <c r="D30" s="412">
        <v>35478.94</v>
      </c>
      <c r="E30" s="413">
        <v>423062.62</v>
      </c>
      <c r="F30" s="123"/>
      <c r="G30" s="123"/>
      <c r="H30" s="337"/>
      <c r="I30" s="337"/>
      <c r="J30" s="123"/>
    </row>
    <row r="31" spans="2:11">
      <c r="B31" s="338" t="s">
        <v>7</v>
      </c>
      <c r="C31" s="339" t="s">
        <v>21</v>
      </c>
      <c r="D31" s="412">
        <v>256046.98</v>
      </c>
      <c r="E31" s="413">
        <v>621932.06999999995</v>
      </c>
      <c r="F31" s="123"/>
      <c r="G31" s="123"/>
      <c r="H31" s="337"/>
      <c r="I31" s="337"/>
      <c r="J31" s="123"/>
    </row>
    <row r="32" spans="2:11" ht="10.5">
      <c r="B32" s="340" t="s">
        <v>22</v>
      </c>
      <c r="C32" s="341" t="s">
        <v>23</v>
      </c>
      <c r="D32" s="409">
        <v>28317581.969999999</v>
      </c>
      <c r="E32" s="411">
        <v>34916622.960000001</v>
      </c>
      <c r="F32" s="123"/>
      <c r="G32" s="123"/>
      <c r="H32" s="337"/>
      <c r="I32" s="337"/>
      <c r="J32" s="123"/>
    </row>
    <row r="33" spans="2:10">
      <c r="B33" s="338" t="s">
        <v>3</v>
      </c>
      <c r="C33" s="339" t="s">
        <v>24</v>
      </c>
      <c r="D33" s="412">
        <v>19973636.129999999</v>
      </c>
      <c r="E33" s="413">
        <v>22059496.68</v>
      </c>
      <c r="F33" s="123"/>
      <c r="G33" s="123"/>
      <c r="H33" s="337"/>
      <c r="I33" s="337"/>
      <c r="J33" s="123"/>
    </row>
    <row r="34" spans="2:10">
      <c r="B34" s="338" t="s">
        <v>5</v>
      </c>
      <c r="C34" s="339" t="s">
        <v>25</v>
      </c>
      <c r="D34" s="412">
        <v>1851395.8</v>
      </c>
      <c r="E34" s="413">
        <v>1568110.4</v>
      </c>
      <c r="F34" s="123"/>
      <c r="G34" s="123"/>
      <c r="H34" s="337"/>
      <c r="I34" s="337"/>
      <c r="J34" s="123"/>
    </row>
    <row r="35" spans="2:10">
      <c r="B35" s="338" t="s">
        <v>7</v>
      </c>
      <c r="C35" s="339" t="s">
        <v>26</v>
      </c>
      <c r="D35" s="412">
        <v>5709767.7800000003</v>
      </c>
      <c r="E35" s="413">
        <v>5849845.2199999997</v>
      </c>
      <c r="F35" s="123"/>
      <c r="G35" s="123"/>
      <c r="H35" s="337"/>
      <c r="I35" s="337"/>
      <c r="J35" s="123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123"/>
      <c r="H36" s="337"/>
      <c r="I36" s="337"/>
      <c r="J36" s="123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123"/>
      <c r="H37" s="337"/>
      <c r="I37" s="337"/>
      <c r="J37" s="123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G38" s="123"/>
      <c r="H38" s="337"/>
      <c r="I38" s="337"/>
      <c r="J38" s="123"/>
    </row>
    <row r="39" spans="2:10">
      <c r="B39" s="342" t="s">
        <v>32</v>
      </c>
      <c r="C39" s="343" t="s">
        <v>33</v>
      </c>
      <c r="D39" s="414">
        <v>782782.26</v>
      </c>
      <c r="E39" s="415">
        <v>5439170.6600000001</v>
      </c>
      <c r="F39" s="123"/>
      <c r="G39" s="123"/>
      <c r="H39" s="337"/>
      <c r="I39" s="337"/>
      <c r="J39" s="123"/>
    </row>
    <row r="40" spans="2:10" ht="11" thickBot="1">
      <c r="B40" s="344" t="s">
        <v>34</v>
      </c>
      <c r="C40" s="345" t="s">
        <v>35</v>
      </c>
      <c r="D40" s="416">
        <v>-5879121.29</v>
      </c>
      <c r="E40" s="417">
        <v>77501618.609999999</v>
      </c>
    </row>
    <row r="41" spans="2:10" ht="11" thickBot="1">
      <c r="B41" s="346" t="s">
        <v>36</v>
      </c>
      <c r="C41" s="347" t="s">
        <v>37</v>
      </c>
      <c r="D41" s="418">
        <v>287793828.35000002</v>
      </c>
      <c r="E41" s="406">
        <f>SUM(E26,E27,E40)</f>
        <v>352477702.98000002</v>
      </c>
      <c r="F41" s="327"/>
    </row>
    <row r="42" spans="2:10" ht="10.5">
      <c r="B42" s="348"/>
      <c r="C42" s="348"/>
      <c r="D42" s="419"/>
      <c r="E42" s="419"/>
      <c r="F42" s="327"/>
    </row>
    <row r="43" spans="2:10" ht="10.5">
      <c r="B43" s="310" t="s">
        <v>59</v>
      </c>
      <c r="C43" s="311"/>
      <c r="D43" s="311"/>
      <c r="E43" s="311"/>
    </row>
    <row r="44" spans="2:10" ht="11" thickBot="1">
      <c r="B44" s="312" t="s">
        <v>116</v>
      </c>
      <c r="C44" s="351"/>
      <c r="D44" s="351"/>
      <c r="E44" s="351"/>
    </row>
    <row r="45" spans="2:10" ht="11" thickBot="1">
      <c r="B45" s="313"/>
      <c r="C45" s="475" t="s">
        <v>38</v>
      </c>
      <c r="D45" s="393" t="s">
        <v>195</v>
      </c>
      <c r="E45" s="394" t="s">
        <v>200</v>
      </c>
    </row>
    <row r="46" spans="2:10" ht="10.5">
      <c r="B46" s="476" t="s">
        <v>17</v>
      </c>
      <c r="C46" s="316" t="s">
        <v>107</v>
      </c>
      <c r="D46" s="420"/>
      <c r="E46" s="421"/>
    </row>
    <row r="47" spans="2:10">
      <c r="B47" s="356" t="s">
        <v>3</v>
      </c>
      <c r="C47" s="357" t="s">
        <v>39</v>
      </c>
      <c r="D47" s="497">
        <v>9963243.0496411547</v>
      </c>
      <c r="E47" s="423">
        <v>9749080.4054634478</v>
      </c>
      <c r="G47" s="494"/>
    </row>
    <row r="48" spans="2:10">
      <c r="B48" s="359" t="s">
        <v>5</v>
      </c>
      <c r="C48" s="360" t="s">
        <v>40</v>
      </c>
      <c r="D48" s="498">
        <v>9749080.4054634478</v>
      </c>
      <c r="E48" s="424">
        <v>9409303.5450976826</v>
      </c>
      <c r="I48" s="358"/>
      <c r="J48" s="358"/>
    </row>
    <row r="49" spans="2:7" ht="10.5">
      <c r="B49" s="362" t="s">
        <v>22</v>
      </c>
      <c r="C49" s="363" t="s">
        <v>108</v>
      </c>
      <c r="D49" s="499"/>
      <c r="E49" s="426"/>
    </row>
    <row r="50" spans="2:7">
      <c r="B50" s="356" t="s">
        <v>3</v>
      </c>
      <c r="C50" s="357" t="s">
        <v>39</v>
      </c>
      <c r="D50" s="500">
        <v>30.1524</v>
      </c>
      <c r="E50" s="427">
        <v>29.520100000000003</v>
      </c>
    </row>
    <row r="51" spans="2:7">
      <c r="B51" s="356" t="s">
        <v>5</v>
      </c>
      <c r="C51" s="357" t="s">
        <v>109</v>
      </c>
      <c r="D51" s="500">
        <v>28.5656</v>
      </c>
      <c r="E51" s="427">
        <v>29.447600000000001</v>
      </c>
    </row>
    <row r="52" spans="2:7">
      <c r="B52" s="356" t="s">
        <v>7</v>
      </c>
      <c r="C52" s="357" t="s">
        <v>110</v>
      </c>
      <c r="D52" s="500">
        <v>33.840499999999999</v>
      </c>
      <c r="E52" s="427">
        <v>37.461800000000004</v>
      </c>
    </row>
    <row r="53" spans="2:7" ht="10.5" thickBot="1">
      <c r="B53" s="364" t="s">
        <v>8</v>
      </c>
      <c r="C53" s="365" t="s">
        <v>40</v>
      </c>
      <c r="D53" s="501">
        <v>29.520100000000003</v>
      </c>
      <c r="E53" s="429">
        <v>37.460599999999999</v>
      </c>
    </row>
    <row r="54" spans="2:7">
      <c r="B54" s="366"/>
      <c r="C54" s="367"/>
      <c r="D54" s="430"/>
      <c r="E54" s="430"/>
    </row>
    <row r="55" spans="2:7" ht="10.5">
      <c r="B55" s="368" t="s">
        <v>61</v>
      </c>
      <c r="C55" s="311"/>
      <c r="D55" s="311"/>
      <c r="E55" s="311"/>
    </row>
    <row r="56" spans="2:7" ht="11" thickBot="1">
      <c r="B56" s="369" t="s">
        <v>111</v>
      </c>
      <c r="C56" s="351"/>
      <c r="D56" s="351"/>
      <c r="E56" s="351"/>
    </row>
    <row r="57" spans="2:7" ht="21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352844731.5</v>
      </c>
      <c r="E58" s="432">
        <f>D58/E21</f>
        <v>1.0010412815247516</v>
      </c>
    </row>
    <row r="59" spans="2:7" ht="20">
      <c r="B59" s="374" t="s">
        <v>3</v>
      </c>
      <c r="C59" s="375" t="s">
        <v>43</v>
      </c>
      <c r="D59" s="433">
        <v>0</v>
      </c>
      <c r="E59" s="434">
        <v>0</v>
      </c>
    </row>
    <row r="60" spans="2:7">
      <c r="B60" s="376" t="s">
        <v>204</v>
      </c>
      <c r="C60" s="375" t="s">
        <v>119</v>
      </c>
      <c r="D60" s="433">
        <v>0</v>
      </c>
      <c r="E60" s="434">
        <v>0</v>
      </c>
    </row>
    <row r="61" spans="2:7">
      <c r="B61" s="376" t="s">
        <v>205</v>
      </c>
      <c r="C61" s="375" t="s">
        <v>206</v>
      </c>
      <c r="D61" s="433">
        <v>0</v>
      </c>
      <c r="E61" s="434">
        <v>0</v>
      </c>
      <c r="G61" s="123"/>
    </row>
    <row r="62" spans="2:7">
      <c r="B62" s="376" t="s">
        <v>207</v>
      </c>
      <c r="C62" s="375" t="s">
        <v>208</v>
      </c>
      <c r="D62" s="433">
        <v>0</v>
      </c>
      <c r="E62" s="434">
        <v>0</v>
      </c>
      <c r="G62" s="123"/>
    </row>
    <row r="63" spans="2:7" ht="20">
      <c r="B63" s="377" t="s">
        <v>5</v>
      </c>
      <c r="C63" s="378" t="s">
        <v>44</v>
      </c>
      <c r="D63" s="433">
        <v>0</v>
      </c>
      <c r="E63" s="434">
        <v>0</v>
      </c>
    </row>
    <row r="64" spans="2:7">
      <c r="B64" s="377" t="s">
        <v>7</v>
      </c>
      <c r="C64" s="378" t="s">
        <v>45</v>
      </c>
      <c r="D64" s="433">
        <v>0</v>
      </c>
      <c r="E64" s="434">
        <v>0</v>
      </c>
      <c r="G64" s="123"/>
    </row>
    <row r="65" spans="2:5">
      <c r="B65" s="379" t="s">
        <v>101</v>
      </c>
      <c r="C65" s="378" t="s">
        <v>209</v>
      </c>
      <c r="D65" s="433">
        <v>0</v>
      </c>
      <c r="E65" s="434">
        <v>0</v>
      </c>
    </row>
    <row r="66" spans="2:5">
      <c r="B66" s="379" t="s">
        <v>102</v>
      </c>
      <c r="C66" s="378" t="s">
        <v>11</v>
      </c>
      <c r="D66" s="433">
        <v>0</v>
      </c>
      <c r="E66" s="434">
        <v>0</v>
      </c>
    </row>
    <row r="67" spans="2:5">
      <c r="B67" s="377" t="s">
        <v>8</v>
      </c>
      <c r="C67" s="378" t="s">
        <v>46</v>
      </c>
      <c r="D67" s="433">
        <v>0</v>
      </c>
      <c r="E67" s="434">
        <v>0</v>
      </c>
    </row>
    <row r="68" spans="2:5">
      <c r="B68" s="379" t="s">
        <v>210</v>
      </c>
      <c r="C68" s="378" t="s">
        <v>209</v>
      </c>
      <c r="D68" s="433">
        <v>0</v>
      </c>
      <c r="E68" s="434">
        <v>0</v>
      </c>
    </row>
    <row r="69" spans="2:5">
      <c r="B69" s="379" t="s">
        <v>211</v>
      </c>
      <c r="C69" s="378" t="s">
        <v>11</v>
      </c>
      <c r="D69" s="433">
        <v>0</v>
      </c>
      <c r="E69" s="434">
        <v>0</v>
      </c>
    </row>
    <row r="70" spans="2:5">
      <c r="B70" s="377" t="s">
        <v>28</v>
      </c>
      <c r="C70" s="378" t="s">
        <v>47</v>
      </c>
      <c r="D70" s="435">
        <v>0</v>
      </c>
      <c r="E70" s="436">
        <v>0</v>
      </c>
    </row>
    <row r="71" spans="2:5">
      <c r="B71" s="374" t="s">
        <v>30</v>
      </c>
      <c r="C71" s="375" t="s">
        <v>48</v>
      </c>
      <c r="D71" s="433">
        <v>350308457.50999999</v>
      </c>
      <c r="E71" s="434">
        <f>D71/$E$21</f>
        <v>0.99384572285945949</v>
      </c>
    </row>
    <row r="72" spans="2:5">
      <c r="B72" s="374" t="s">
        <v>212</v>
      </c>
      <c r="C72" s="375" t="s">
        <v>213</v>
      </c>
      <c r="D72" s="433">
        <v>350308457.50999999</v>
      </c>
      <c r="E72" s="434">
        <f>D72/$E$21</f>
        <v>0.99384572285945949</v>
      </c>
    </row>
    <row r="73" spans="2:5">
      <c r="B73" s="374" t="s">
        <v>214</v>
      </c>
      <c r="C73" s="375" t="s">
        <v>215</v>
      </c>
      <c r="D73" s="433">
        <v>0</v>
      </c>
      <c r="E73" s="434">
        <v>0</v>
      </c>
    </row>
    <row r="74" spans="2:5">
      <c r="B74" s="374" t="s">
        <v>32</v>
      </c>
      <c r="C74" s="375" t="s">
        <v>113</v>
      </c>
      <c r="D74" s="433">
        <v>0</v>
      </c>
      <c r="E74" s="434">
        <v>0</v>
      </c>
    </row>
    <row r="75" spans="2:5">
      <c r="B75" s="374" t="s">
        <v>216</v>
      </c>
      <c r="C75" s="375" t="s">
        <v>217</v>
      </c>
      <c r="D75" s="433">
        <v>0</v>
      </c>
      <c r="E75" s="434">
        <v>0</v>
      </c>
    </row>
    <row r="76" spans="2:5">
      <c r="B76" s="374" t="s">
        <v>218</v>
      </c>
      <c r="C76" s="375" t="s">
        <v>219</v>
      </c>
      <c r="D76" s="433">
        <v>0</v>
      </c>
      <c r="E76" s="434">
        <v>0</v>
      </c>
    </row>
    <row r="77" spans="2:5">
      <c r="B77" s="374" t="s">
        <v>220</v>
      </c>
      <c r="C77" s="375" t="s">
        <v>221</v>
      </c>
      <c r="D77" s="433">
        <v>0</v>
      </c>
      <c r="E77" s="434">
        <v>0</v>
      </c>
    </row>
    <row r="78" spans="2:5">
      <c r="B78" s="374" t="s">
        <v>222</v>
      </c>
      <c r="C78" s="375" t="s">
        <v>223</v>
      </c>
      <c r="D78" s="433">
        <v>0</v>
      </c>
      <c r="E78" s="434">
        <v>0</v>
      </c>
    </row>
    <row r="79" spans="2:5">
      <c r="B79" s="374" t="s">
        <v>224</v>
      </c>
      <c r="C79" s="375" t="s">
        <v>225</v>
      </c>
      <c r="D79" s="433">
        <v>0</v>
      </c>
      <c r="E79" s="434">
        <v>0</v>
      </c>
    </row>
    <row r="80" spans="2:5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2536273.9900000002</v>
      </c>
      <c r="E87" s="436">
        <f>D87/E21</f>
        <v>7.1955586652921169E-3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4253.67</v>
      </c>
      <c r="E89" s="441">
        <f>D89/E21</f>
        <v>1.2067912279380004E-5</v>
      </c>
    </row>
    <row r="90" spans="2:5" ht="10.5">
      <c r="B90" s="385" t="s">
        <v>59</v>
      </c>
      <c r="C90" s="386" t="s">
        <v>62</v>
      </c>
      <c r="D90" s="442">
        <f>E14</f>
        <v>8457.41</v>
      </c>
      <c r="E90" s="443">
        <f>D90/E21</f>
        <v>2.399417020849084E-5</v>
      </c>
    </row>
    <row r="91" spans="2:5" ht="10.5">
      <c r="B91" s="387" t="s">
        <v>61</v>
      </c>
      <c r="C91" s="388" t="s">
        <v>64</v>
      </c>
      <c r="D91" s="444">
        <f>E17</f>
        <v>379739.6</v>
      </c>
      <c r="E91" s="445">
        <f>D91/E21</f>
        <v>1.0773436072395955E-3</v>
      </c>
    </row>
    <row r="92" spans="2:5" ht="10.5">
      <c r="B92" s="383" t="s">
        <v>63</v>
      </c>
      <c r="C92" s="384" t="s">
        <v>65</v>
      </c>
      <c r="D92" s="440">
        <f>D58+D89+D90-D91</f>
        <v>352477702.98000002</v>
      </c>
      <c r="E92" s="441">
        <f>E58+E89+E90-E91</f>
        <v>1</v>
      </c>
    </row>
    <row r="93" spans="2:5">
      <c r="B93" s="380" t="s">
        <v>3</v>
      </c>
      <c r="C93" s="378" t="s">
        <v>66</v>
      </c>
      <c r="D93" s="435">
        <f>D92</f>
        <v>352477702.98000002</v>
      </c>
      <c r="E93" s="436">
        <f>E92</f>
        <v>1</v>
      </c>
    </row>
    <row r="94" spans="2:5">
      <c r="B94" s="380" t="s">
        <v>5</v>
      </c>
      <c r="C94" s="378" t="s">
        <v>114</v>
      </c>
      <c r="D94" s="435">
        <v>0</v>
      </c>
      <c r="E94" s="436">
        <v>0</v>
      </c>
    </row>
    <row r="95" spans="2:5" ht="10.5" thickBot="1">
      <c r="B95" s="389" t="s">
        <v>7</v>
      </c>
      <c r="C95" s="390" t="s">
        <v>115</v>
      </c>
      <c r="D95" s="446">
        <v>0</v>
      </c>
      <c r="E95" s="447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" right="0.75" top="0.56999999999999995" bottom="0.51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Arkusz30"/>
  <dimension ref="A1:L95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95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10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2948948.29</v>
      </c>
      <c r="E11" s="262">
        <f>SUM(E12:E14,E16)</f>
        <v>2946676.3500000006</v>
      </c>
    </row>
    <row r="12" spans="2:12">
      <c r="B12" s="83" t="s">
        <v>3</v>
      </c>
      <c r="C12" s="107" t="s">
        <v>4</v>
      </c>
      <c r="D12" s="292">
        <v>2942030.65</v>
      </c>
      <c r="E12" s="293">
        <v>2928207.66</v>
      </c>
      <c r="G12" s="145"/>
      <c r="H12" s="144"/>
    </row>
    <row r="13" spans="2:12">
      <c r="B13" s="83" t="s">
        <v>5</v>
      </c>
      <c r="C13" s="107" t="s">
        <v>6</v>
      </c>
      <c r="D13" s="292">
        <v>6917.64</v>
      </c>
      <c r="E13" s="293">
        <v>7275.24</v>
      </c>
      <c r="H13" s="144"/>
    </row>
    <row r="14" spans="2:12">
      <c r="B14" s="83" t="s">
        <v>7</v>
      </c>
      <c r="C14" s="107" t="s">
        <v>9</v>
      </c>
      <c r="D14" s="292">
        <v>0</v>
      </c>
      <c r="E14" s="293">
        <v>11193.45</v>
      </c>
      <c r="G14" s="145"/>
      <c r="H14" s="144"/>
    </row>
    <row r="15" spans="2:12">
      <c r="B15" s="83" t="s">
        <v>101</v>
      </c>
      <c r="C15" s="107" t="s">
        <v>10</v>
      </c>
      <c r="D15" s="292">
        <v>0</v>
      </c>
      <c r="E15" s="293">
        <f>E14</f>
        <v>11193.45</v>
      </c>
      <c r="H15" s="144"/>
    </row>
    <row r="16" spans="2:12">
      <c r="B16" s="86" t="s">
        <v>102</v>
      </c>
      <c r="C16" s="108" t="s">
        <v>11</v>
      </c>
      <c r="D16" s="294">
        <v>0</v>
      </c>
      <c r="E16" s="295">
        <v>0</v>
      </c>
      <c r="H16" s="144"/>
    </row>
    <row r="17" spans="2:11" ht="13">
      <c r="B17" s="6" t="s">
        <v>12</v>
      </c>
      <c r="C17" s="102" t="s">
        <v>64</v>
      </c>
      <c r="D17" s="296">
        <v>4859.68</v>
      </c>
      <c r="E17" s="297">
        <f>SUM(E18:E20)</f>
        <v>15965.15</v>
      </c>
      <c r="H17" s="144"/>
    </row>
    <row r="18" spans="2:11">
      <c r="B18" s="83" t="s">
        <v>3</v>
      </c>
      <c r="C18" s="107" t="s">
        <v>10</v>
      </c>
      <c r="D18" s="294">
        <v>4859.68</v>
      </c>
      <c r="E18" s="295">
        <v>15965.15</v>
      </c>
    </row>
    <row r="19" spans="2:11">
      <c r="B19" s="83" t="s">
        <v>5</v>
      </c>
      <c r="C19" s="107" t="s">
        <v>103</v>
      </c>
      <c r="D19" s="292">
        <v>0</v>
      </c>
      <c r="E19" s="293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2944088.61</v>
      </c>
      <c r="E21" s="277">
        <f>E11-E17</f>
        <v>2930711.2000000007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3149241.66</v>
      </c>
      <c r="E26" s="266">
        <f>D21</f>
        <v>2944088.61</v>
      </c>
      <c r="G26" s="151"/>
    </row>
    <row r="27" spans="2:11" ht="13">
      <c r="B27" s="6" t="s">
        <v>16</v>
      </c>
      <c r="C27" s="7" t="s">
        <v>106</v>
      </c>
      <c r="D27" s="267">
        <v>-281851.2</v>
      </c>
      <c r="E27" s="268">
        <v>-202113.86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9725.73</v>
      </c>
      <c r="E28" s="269">
        <v>0</v>
      </c>
      <c r="F28" s="52"/>
      <c r="G28" s="150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50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9725.73</v>
      </c>
      <c r="E31" s="271">
        <v>0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291576.93</v>
      </c>
      <c r="E32" s="269">
        <v>202113.86</v>
      </c>
      <c r="F32" s="52"/>
      <c r="G32" s="16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216188.68</v>
      </c>
      <c r="E33" s="271">
        <v>49189.08</v>
      </c>
      <c r="F33" s="52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62906.59</v>
      </c>
      <c r="E34" s="271">
        <v>141920.54999999999</v>
      </c>
      <c r="F34" s="52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12481.66</v>
      </c>
      <c r="E35" s="271">
        <v>10930.91</v>
      </c>
      <c r="F35" s="52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73.319999999999993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76698.149999999994</v>
      </c>
      <c r="E40" s="275">
        <v>188736.45</v>
      </c>
      <c r="G40" s="151"/>
    </row>
    <row r="41" spans="2:10" ht="13.5" thickBot="1">
      <c r="B41" s="66" t="s">
        <v>36</v>
      </c>
      <c r="C41" s="67" t="s">
        <v>37</v>
      </c>
      <c r="D41" s="276">
        <v>2944088.61</v>
      </c>
      <c r="E41" s="277">
        <f>SUM(E26,E27,E40)</f>
        <v>2930711.2</v>
      </c>
      <c r="F41" s="54"/>
      <c r="G41" s="151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290660.57676883979</v>
      </c>
      <c r="E47" s="282">
        <v>264930.76464299997</v>
      </c>
      <c r="G47" s="144"/>
    </row>
    <row r="48" spans="2:10">
      <c r="B48" s="95" t="s">
        <v>5</v>
      </c>
      <c r="C48" s="93" t="s">
        <v>40</v>
      </c>
      <c r="D48" s="281">
        <v>264930.76464299997</v>
      </c>
      <c r="E48" s="283">
        <v>247248.66631500001</v>
      </c>
      <c r="G48" s="144"/>
    </row>
    <row r="49" spans="2:7" ht="13">
      <c r="B49" s="77" t="s">
        <v>22</v>
      </c>
      <c r="C49" s="79" t="s">
        <v>108</v>
      </c>
      <c r="D49" s="284"/>
      <c r="E49" s="285"/>
    </row>
    <row r="50" spans="2:7">
      <c r="B50" s="94" t="s">
        <v>3</v>
      </c>
      <c r="C50" s="84" t="s">
        <v>39</v>
      </c>
      <c r="D50" s="281">
        <v>10.8347739999999</v>
      </c>
      <c r="E50" s="286">
        <v>11.112672</v>
      </c>
    </row>
    <row r="51" spans="2:7">
      <c r="B51" s="94" t="s">
        <v>5</v>
      </c>
      <c r="C51" s="84" t="s">
        <v>109</v>
      </c>
      <c r="D51" s="281">
        <v>10.725239</v>
      </c>
      <c r="E51" s="286">
        <v>11.051463</v>
      </c>
    </row>
    <row r="52" spans="2:7">
      <c r="B52" s="94" t="s">
        <v>7</v>
      </c>
      <c r="C52" s="84" t="s">
        <v>110</v>
      </c>
      <c r="D52" s="281">
        <v>11.2804</v>
      </c>
      <c r="E52" s="286">
        <v>11.857517</v>
      </c>
    </row>
    <row r="53" spans="2:7" ht="13" thickBot="1">
      <c r="B53" s="96" t="s">
        <v>8</v>
      </c>
      <c r="C53" s="97" t="s">
        <v>40</v>
      </c>
      <c r="D53" s="287">
        <v>11.112672</v>
      </c>
      <c r="E53" s="288">
        <v>11.853294</v>
      </c>
    </row>
    <row r="54" spans="2:7">
      <c r="B54" s="75"/>
      <c r="C54" s="76"/>
      <c r="D54" s="289"/>
      <c r="E54" s="289"/>
    </row>
    <row r="55" spans="2:7" ht="13.5">
      <c r="B55" s="242" t="s">
        <v>61</v>
      </c>
      <c r="C55" s="245"/>
      <c r="D55" s="245"/>
      <c r="E55" s="245"/>
      <c r="G55" s="172"/>
    </row>
    <row r="56" spans="2:7" ht="14" thickBot="1">
      <c r="B56" s="241" t="s">
        <v>111</v>
      </c>
      <c r="C56" s="246"/>
      <c r="D56" s="246"/>
      <c r="E56" s="246"/>
      <c r="G56" s="172"/>
    </row>
    <row r="57" spans="2:7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7" ht="13">
      <c r="B58" s="181" t="s">
        <v>17</v>
      </c>
      <c r="C58" s="189" t="s">
        <v>42</v>
      </c>
      <c r="D58" s="206">
        <f>D71+D87</f>
        <v>2928207.66</v>
      </c>
      <c r="E58" s="190">
        <f>D58/E21</f>
        <v>0.99914575683881768</v>
      </c>
    </row>
    <row r="59" spans="2:7" ht="25">
      <c r="B59" s="195" t="s">
        <v>3</v>
      </c>
      <c r="C59" s="196" t="s">
        <v>43</v>
      </c>
      <c r="D59" s="209">
        <v>0</v>
      </c>
      <c r="E59" s="174">
        <v>0</v>
      </c>
    </row>
    <row r="60" spans="2:7">
      <c r="B60" s="197" t="s">
        <v>204</v>
      </c>
      <c r="C60" s="196" t="s">
        <v>119</v>
      </c>
      <c r="D60" s="209">
        <v>0</v>
      </c>
      <c r="E60" s="174">
        <v>0</v>
      </c>
    </row>
    <row r="61" spans="2:7">
      <c r="B61" s="197" t="s">
        <v>205</v>
      </c>
      <c r="C61" s="196" t="s">
        <v>206</v>
      </c>
      <c r="D61" s="209">
        <v>0</v>
      </c>
      <c r="E61" s="174">
        <v>0</v>
      </c>
    </row>
    <row r="62" spans="2:7">
      <c r="B62" s="197" t="s">
        <v>207</v>
      </c>
      <c r="C62" s="196" t="s">
        <v>208</v>
      </c>
      <c r="D62" s="209">
        <v>0</v>
      </c>
      <c r="E62" s="174">
        <v>0</v>
      </c>
    </row>
    <row r="63" spans="2:7" ht="25">
      <c r="B63" s="198" t="s">
        <v>5</v>
      </c>
      <c r="C63" s="199" t="s">
        <v>44</v>
      </c>
      <c r="D63" s="209">
        <v>0</v>
      </c>
      <c r="E63" s="174">
        <v>0</v>
      </c>
    </row>
    <row r="64" spans="2:7">
      <c r="B64" s="198" t="s">
        <v>7</v>
      </c>
      <c r="C64" s="199" t="s">
        <v>45</v>
      </c>
      <c r="D64" s="209">
        <v>0</v>
      </c>
      <c r="E64" s="174">
        <v>0</v>
      </c>
    </row>
    <row r="65" spans="2:7">
      <c r="B65" s="201" t="s">
        <v>101</v>
      </c>
      <c r="C65" s="199" t="s">
        <v>209</v>
      </c>
      <c r="D65" s="209">
        <v>0</v>
      </c>
      <c r="E65" s="174">
        <v>0</v>
      </c>
    </row>
    <row r="66" spans="2:7">
      <c r="B66" s="201" t="s">
        <v>102</v>
      </c>
      <c r="C66" s="199" t="s">
        <v>11</v>
      </c>
      <c r="D66" s="209">
        <v>0</v>
      </c>
      <c r="E66" s="174">
        <v>0</v>
      </c>
      <c r="G66" s="144"/>
    </row>
    <row r="67" spans="2:7">
      <c r="B67" s="198" t="s">
        <v>8</v>
      </c>
      <c r="C67" s="199" t="s">
        <v>46</v>
      </c>
      <c r="D67" s="209">
        <v>0</v>
      </c>
      <c r="E67" s="174">
        <v>0</v>
      </c>
    </row>
    <row r="68" spans="2:7">
      <c r="B68" s="201" t="s">
        <v>210</v>
      </c>
      <c r="C68" s="199" t="s">
        <v>209</v>
      </c>
      <c r="D68" s="209">
        <v>0</v>
      </c>
      <c r="E68" s="174">
        <v>0</v>
      </c>
    </row>
    <row r="69" spans="2:7">
      <c r="B69" s="201" t="s">
        <v>211</v>
      </c>
      <c r="C69" s="199" t="s">
        <v>11</v>
      </c>
      <c r="D69" s="209">
        <v>0</v>
      </c>
      <c r="E69" s="174">
        <v>0</v>
      </c>
    </row>
    <row r="70" spans="2:7">
      <c r="B70" s="198" t="s">
        <v>28</v>
      </c>
      <c r="C70" s="199" t="s">
        <v>47</v>
      </c>
      <c r="D70" s="214">
        <v>0</v>
      </c>
      <c r="E70" s="200">
        <v>0</v>
      </c>
    </row>
    <row r="71" spans="2:7">
      <c r="B71" s="195" t="s">
        <v>30</v>
      </c>
      <c r="C71" s="196" t="s">
        <v>48</v>
      </c>
      <c r="D71" s="209">
        <v>2928207.66</v>
      </c>
      <c r="E71" s="174">
        <f>D71/E21</f>
        <v>0.99914575683881768</v>
      </c>
    </row>
    <row r="72" spans="2:7">
      <c r="B72" s="195" t="s">
        <v>212</v>
      </c>
      <c r="C72" s="196" t="s">
        <v>213</v>
      </c>
      <c r="D72" s="209">
        <f>D71</f>
        <v>2928207.66</v>
      </c>
      <c r="E72" s="174">
        <f>D72/$E$21</f>
        <v>0.99914575683881768</v>
      </c>
    </row>
    <row r="73" spans="2:7">
      <c r="B73" s="195" t="s">
        <v>214</v>
      </c>
      <c r="C73" s="196" t="s">
        <v>215</v>
      </c>
      <c r="D73" s="209">
        <v>0</v>
      </c>
      <c r="E73" s="174">
        <v>0</v>
      </c>
    </row>
    <row r="74" spans="2:7">
      <c r="B74" s="195" t="s">
        <v>32</v>
      </c>
      <c r="C74" s="196" t="s">
        <v>113</v>
      </c>
      <c r="D74" s="209">
        <v>0</v>
      </c>
      <c r="E74" s="174">
        <v>0</v>
      </c>
    </row>
    <row r="75" spans="2:7">
      <c r="B75" s="195" t="s">
        <v>216</v>
      </c>
      <c r="C75" s="196" t="s">
        <v>217</v>
      </c>
      <c r="D75" s="209">
        <v>0</v>
      </c>
      <c r="E75" s="174">
        <v>0</v>
      </c>
    </row>
    <row r="76" spans="2:7">
      <c r="B76" s="195" t="s">
        <v>218</v>
      </c>
      <c r="C76" s="196" t="s">
        <v>219</v>
      </c>
      <c r="D76" s="209">
        <v>0</v>
      </c>
      <c r="E76" s="174">
        <v>0</v>
      </c>
    </row>
    <row r="77" spans="2:7">
      <c r="B77" s="195" t="s">
        <v>220</v>
      </c>
      <c r="C77" s="196" t="s">
        <v>221</v>
      </c>
      <c r="D77" s="209">
        <v>0</v>
      </c>
      <c r="E77" s="174">
        <v>0</v>
      </c>
    </row>
    <row r="78" spans="2:7">
      <c r="B78" s="195" t="s">
        <v>222</v>
      </c>
      <c r="C78" s="196" t="s">
        <v>223</v>
      </c>
      <c r="D78" s="209">
        <v>0</v>
      </c>
      <c r="E78" s="174">
        <v>0</v>
      </c>
    </row>
    <row r="79" spans="2:7">
      <c r="B79" s="195" t="s">
        <v>224</v>
      </c>
      <c r="C79" s="196" t="s">
        <v>225</v>
      </c>
      <c r="D79" s="209">
        <v>0</v>
      </c>
      <c r="E79" s="174">
        <v>0</v>
      </c>
    </row>
    <row r="80" spans="2:7">
      <c r="B80" s="195" t="s">
        <v>49</v>
      </c>
      <c r="C80" s="196" t="s">
        <v>50</v>
      </c>
      <c r="D80" s="209">
        <v>0</v>
      </c>
      <c r="E80" s="174">
        <v>0</v>
      </c>
    </row>
    <row r="81" spans="2:5">
      <c r="B81" s="198" t="s">
        <v>51</v>
      </c>
      <c r="C81" s="199" t="s">
        <v>52</v>
      </c>
      <c r="D81" s="209">
        <v>0</v>
      </c>
      <c r="E81" s="174">
        <v>0</v>
      </c>
    </row>
    <row r="82" spans="2:5">
      <c r="B82" s="198" t="s">
        <v>226</v>
      </c>
      <c r="C82" s="199" t="s">
        <v>227</v>
      </c>
      <c r="D82" s="209">
        <v>0</v>
      </c>
      <c r="E82" s="174">
        <v>0</v>
      </c>
    </row>
    <row r="83" spans="2:5">
      <c r="B83" s="198" t="s">
        <v>228</v>
      </c>
      <c r="C83" s="199" t="s">
        <v>229</v>
      </c>
      <c r="D83" s="209">
        <v>0</v>
      </c>
      <c r="E83" s="174">
        <v>0</v>
      </c>
    </row>
    <row r="84" spans="2:5">
      <c r="B84" s="198" t="s">
        <v>230</v>
      </c>
      <c r="C84" s="199" t="s">
        <v>231</v>
      </c>
      <c r="D84" s="209">
        <v>0</v>
      </c>
      <c r="E84" s="174">
        <v>0</v>
      </c>
    </row>
    <row r="85" spans="2:5">
      <c r="B85" s="198" t="s">
        <v>232</v>
      </c>
      <c r="C85" s="199" t="s">
        <v>233</v>
      </c>
      <c r="D85" s="209">
        <v>0</v>
      </c>
      <c r="E85" s="174">
        <v>0</v>
      </c>
    </row>
    <row r="86" spans="2:5">
      <c r="B86" s="178" t="s">
        <v>53</v>
      </c>
      <c r="C86" s="199" t="s">
        <v>54</v>
      </c>
      <c r="D86" s="214">
        <v>0</v>
      </c>
      <c r="E86" s="200">
        <v>0</v>
      </c>
    </row>
    <row r="87" spans="2:5">
      <c r="B87" s="178" t="s">
        <v>55</v>
      </c>
      <c r="C87" s="199" t="s">
        <v>56</v>
      </c>
      <c r="D87" s="216">
        <v>0</v>
      </c>
      <c r="E87" s="200">
        <f>D87/E21</f>
        <v>0</v>
      </c>
    </row>
    <row r="88" spans="2:5">
      <c r="B88" s="184" t="s">
        <v>57</v>
      </c>
      <c r="C88" s="185" t="s">
        <v>58</v>
      </c>
      <c r="D88" s="219">
        <v>0</v>
      </c>
      <c r="E88" s="191">
        <v>0</v>
      </c>
    </row>
    <row r="89" spans="2:5" ht="13">
      <c r="B89" s="176" t="s">
        <v>22</v>
      </c>
      <c r="C89" s="179" t="s">
        <v>60</v>
      </c>
      <c r="D89" s="222">
        <f>E13</f>
        <v>7275.24</v>
      </c>
      <c r="E89" s="194">
        <f>D89/E21</f>
        <v>2.4824145074410602E-3</v>
      </c>
    </row>
    <row r="90" spans="2:5" ht="13">
      <c r="B90" s="186" t="s">
        <v>59</v>
      </c>
      <c r="C90" s="187" t="s">
        <v>62</v>
      </c>
      <c r="D90" s="225">
        <f>E14</f>
        <v>11193.45</v>
      </c>
      <c r="E90" s="192">
        <f>D90/E21</f>
        <v>3.8193630269676513E-3</v>
      </c>
    </row>
    <row r="91" spans="2:5" ht="13">
      <c r="B91" s="182" t="s">
        <v>61</v>
      </c>
      <c r="C91" s="183" t="s">
        <v>64</v>
      </c>
      <c r="D91" s="228">
        <f>E17</f>
        <v>15965.15</v>
      </c>
      <c r="E91" s="193">
        <f>D91/E21</f>
        <v>5.4475343732265386E-3</v>
      </c>
    </row>
    <row r="92" spans="2:5" ht="13">
      <c r="B92" s="176" t="s">
        <v>63</v>
      </c>
      <c r="C92" s="179" t="s">
        <v>65</v>
      </c>
      <c r="D92" s="222">
        <f>D58+D89+D90-D91</f>
        <v>2930711.2000000007</v>
      </c>
      <c r="E92" s="194">
        <f>E58+E89+E90-E91</f>
        <v>0.99999999999999978</v>
      </c>
    </row>
    <row r="93" spans="2:5">
      <c r="B93" s="178" t="s">
        <v>3</v>
      </c>
      <c r="C93" s="199" t="s">
        <v>66</v>
      </c>
      <c r="D93" s="214">
        <f>D92</f>
        <v>2930711.2000000007</v>
      </c>
      <c r="E93" s="200">
        <f>E92</f>
        <v>0.99999999999999978</v>
      </c>
    </row>
    <row r="94" spans="2:5">
      <c r="B94" s="178" t="s">
        <v>5</v>
      </c>
      <c r="C94" s="199" t="s">
        <v>114</v>
      </c>
      <c r="D94" s="214">
        <v>0</v>
      </c>
      <c r="E94" s="200">
        <v>0</v>
      </c>
    </row>
    <row r="95" spans="2:5" ht="13" thickBot="1">
      <c r="B95" s="180" t="s">
        <v>7</v>
      </c>
      <c r="C95" s="177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5118110236220474" right="0.74803149606299213" top="0.51181102362204722" bottom="0.62992125984251968" header="0.51181102362204722" footer="0.51181102362204722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Arkusz31"/>
  <dimension ref="A1:L95"/>
  <sheetViews>
    <sheetView zoomScale="64" zoomScaleNormal="64" workbookViewId="0">
      <selection activeCell="G1" sqref="G1:M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73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14" t="s">
        <v>104</v>
      </c>
      <c r="D11" s="291">
        <v>6217722.6799999997</v>
      </c>
      <c r="E11" s="262">
        <f>SUM(E12:E14,E16)</f>
        <v>6346352.8499999996</v>
      </c>
      <c r="H11" s="144"/>
    </row>
    <row r="12" spans="2:12">
      <c r="B12" s="72" t="s">
        <v>3</v>
      </c>
      <c r="C12" s="100" t="s">
        <v>4</v>
      </c>
      <c r="D12" s="292">
        <v>6203913.2999999998</v>
      </c>
      <c r="E12" s="293">
        <v>6332586.1399999997</v>
      </c>
      <c r="G12" s="145"/>
      <c r="H12" s="144"/>
    </row>
    <row r="13" spans="2:12">
      <c r="B13" s="72" t="s">
        <v>5</v>
      </c>
      <c r="C13" s="100" t="s">
        <v>6</v>
      </c>
      <c r="D13" s="292">
        <v>13809.38</v>
      </c>
      <c r="E13" s="293">
        <v>13766.71</v>
      </c>
      <c r="H13" s="144"/>
    </row>
    <row r="14" spans="2:12">
      <c r="B14" s="72" t="s">
        <v>7</v>
      </c>
      <c r="C14" s="100" t="s">
        <v>9</v>
      </c>
      <c r="D14" s="292">
        <v>0</v>
      </c>
      <c r="E14" s="293">
        <v>0</v>
      </c>
      <c r="G14" s="145"/>
      <c r="H14" s="144"/>
    </row>
    <row r="15" spans="2:12">
      <c r="B15" s="72" t="s">
        <v>101</v>
      </c>
      <c r="C15" s="100" t="s">
        <v>10</v>
      </c>
      <c r="D15" s="292">
        <v>0</v>
      </c>
      <c r="E15" s="293">
        <v>0</v>
      </c>
      <c r="H15" s="144"/>
    </row>
    <row r="16" spans="2:12">
      <c r="B16" s="73" t="s">
        <v>102</v>
      </c>
      <c r="C16" s="101" t="s">
        <v>11</v>
      </c>
      <c r="D16" s="294">
        <v>0</v>
      </c>
      <c r="E16" s="295">
        <v>0</v>
      </c>
      <c r="H16" s="144"/>
    </row>
    <row r="17" spans="2:11" ht="13">
      <c r="B17" s="6" t="s">
        <v>12</v>
      </c>
      <c r="C17" s="102" t="s">
        <v>64</v>
      </c>
      <c r="D17" s="296">
        <v>10866.93</v>
      </c>
      <c r="E17" s="297">
        <f>SUM(E18:E20)</f>
        <v>11029.93</v>
      </c>
    </row>
    <row r="18" spans="2:11">
      <c r="B18" s="72" t="s">
        <v>3</v>
      </c>
      <c r="C18" s="100" t="s">
        <v>10</v>
      </c>
      <c r="D18" s="294">
        <v>10866.93</v>
      </c>
      <c r="E18" s="295">
        <v>11029.93</v>
      </c>
    </row>
    <row r="19" spans="2:11">
      <c r="B19" s="72" t="s">
        <v>5</v>
      </c>
      <c r="C19" s="100" t="s">
        <v>103</v>
      </c>
      <c r="D19" s="292">
        <v>0</v>
      </c>
      <c r="E19" s="293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299">
        <v>0</v>
      </c>
    </row>
    <row r="21" spans="2:11" ht="13.5" thickBot="1">
      <c r="B21" s="247" t="s">
        <v>105</v>
      </c>
      <c r="C21" s="248"/>
      <c r="D21" s="300">
        <v>6206855.75</v>
      </c>
      <c r="E21" s="277">
        <f>E11-E17</f>
        <v>6335322.9199999999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6449985.9800000004</v>
      </c>
      <c r="E26" s="266">
        <f>D21</f>
        <v>6206855.75</v>
      </c>
      <c r="G26" s="151"/>
    </row>
    <row r="27" spans="2:11" ht="13">
      <c r="B27" s="6" t="s">
        <v>16</v>
      </c>
      <c r="C27" s="7" t="s">
        <v>106</v>
      </c>
      <c r="D27" s="267">
        <v>-402182.52</v>
      </c>
      <c r="E27" s="268">
        <v>-543775.30000000005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284.22000000000003</v>
      </c>
      <c r="E28" s="269">
        <v>0</v>
      </c>
      <c r="F28" s="52"/>
      <c r="G28" s="150"/>
      <c r="H28" s="150"/>
      <c r="I28" s="144"/>
      <c r="J28" s="151"/>
    </row>
    <row r="29" spans="2:11">
      <c r="B29" s="70" t="s">
        <v>3</v>
      </c>
      <c r="C29" s="4" t="s">
        <v>19</v>
      </c>
      <c r="D29" s="270">
        <v>0</v>
      </c>
      <c r="E29" s="271">
        <v>0</v>
      </c>
      <c r="F29" s="52"/>
      <c r="G29" s="150"/>
      <c r="H29" s="150"/>
      <c r="I29" s="144"/>
      <c r="J29" s="151"/>
    </row>
    <row r="30" spans="2:11">
      <c r="B30" s="70" t="s">
        <v>5</v>
      </c>
      <c r="C30" s="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70" t="s">
        <v>7</v>
      </c>
      <c r="C31" s="4" t="s">
        <v>21</v>
      </c>
      <c r="D31" s="270">
        <v>284.22000000000003</v>
      </c>
      <c r="E31" s="271">
        <v>0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402466.74</v>
      </c>
      <c r="E32" s="269">
        <v>543775.30000000005</v>
      </c>
      <c r="F32" s="52"/>
      <c r="G32" s="161"/>
      <c r="H32" s="150"/>
      <c r="I32" s="144"/>
      <c r="J32" s="151"/>
    </row>
    <row r="33" spans="2:10">
      <c r="B33" s="70" t="s">
        <v>3</v>
      </c>
      <c r="C33" s="4" t="s">
        <v>24</v>
      </c>
      <c r="D33" s="270">
        <v>249420.61</v>
      </c>
      <c r="E33" s="271">
        <v>216770.69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270">
        <v>82300.11</v>
      </c>
      <c r="E34" s="271">
        <v>266875.82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70746.02</v>
      </c>
      <c r="E35" s="271">
        <v>59656.07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0</v>
      </c>
      <c r="E37" s="271">
        <v>0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71" t="s">
        <v>32</v>
      </c>
      <c r="C39" s="9" t="s">
        <v>33</v>
      </c>
      <c r="D39" s="272">
        <v>0</v>
      </c>
      <c r="E39" s="273">
        <v>472.72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159052.29</v>
      </c>
      <c r="E40" s="275">
        <v>672242.47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6206855.75</v>
      </c>
      <c r="E41" s="277">
        <f>SUM(E26,E27,E40)</f>
        <v>6335322.9199999999</v>
      </c>
      <c r="F41" s="54"/>
      <c r="G41" s="151"/>
      <c r="H41" s="144"/>
      <c r="I41" s="144"/>
      <c r="J41" s="144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72"/>
    </row>
    <row r="44" spans="2:10" ht="14" thickBot="1">
      <c r="B44" s="241" t="s">
        <v>116</v>
      </c>
      <c r="C44" s="246"/>
      <c r="D44" s="246"/>
      <c r="E44" s="246"/>
      <c r="G44" s="172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624201.42351600004</v>
      </c>
      <c r="E47" s="282">
        <v>586115.90062800003</v>
      </c>
      <c r="G47" s="144"/>
    </row>
    <row r="48" spans="2:10">
      <c r="B48" s="78" t="s">
        <v>5</v>
      </c>
      <c r="C48" s="9" t="s">
        <v>40</v>
      </c>
      <c r="D48" s="281">
        <v>586115.90062800003</v>
      </c>
      <c r="E48" s="283">
        <v>537262.52783699997</v>
      </c>
      <c r="G48" s="144"/>
      <c r="I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10.333181</v>
      </c>
      <c r="E50" s="286">
        <v>10.58981</v>
      </c>
    </row>
    <row r="51" spans="2:5">
      <c r="B51" s="68" t="s">
        <v>5</v>
      </c>
      <c r="C51" s="4" t="s">
        <v>109</v>
      </c>
      <c r="D51" s="281">
        <v>10.146616</v>
      </c>
      <c r="E51" s="286">
        <v>10.58981</v>
      </c>
    </row>
    <row r="52" spans="2:5">
      <c r="B52" s="68" t="s">
        <v>7</v>
      </c>
      <c r="C52" s="4" t="s">
        <v>110</v>
      </c>
      <c r="D52" s="281">
        <v>10.88782</v>
      </c>
      <c r="E52" s="286">
        <v>11.792472</v>
      </c>
    </row>
    <row r="53" spans="2:5" ht="13" thickBot="1">
      <c r="B53" s="69" t="s">
        <v>8</v>
      </c>
      <c r="C53" s="11" t="s">
        <v>40</v>
      </c>
      <c r="D53" s="287">
        <v>10.58981</v>
      </c>
      <c r="E53" s="288">
        <v>11.791857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6332586.1399999997</v>
      </c>
      <c r="E58" s="190">
        <f>D58/E21</f>
        <v>0.9995680125489167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7">
      <c r="B65" s="213" t="s">
        <v>101</v>
      </c>
      <c r="C65" s="212" t="s">
        <v>209</v>
      </c>
      <c r="D65" s="209">
        <v>0</v>
      </c>
      <c r="E65" s="174">
        <v>0</v>
      </c>
    </row>
    <row r="66" spans="2:7">
      <c r="B66" s="213" t="s">
        <v>102</v>
      </c>
      <c r="C66" s="212" t="s">
        <v>11</v>
      </c>
      <c r="D66" s="209">
        <v>0</v>
      </c>
      <c r="E66" s="174">
        <v>0</v>
      </c>
      <c r="G66" s="144"/>
    </row>
    <row r="67" spans="2:7">
      <c r="B67" s="211" t="s">
        <v>8</v>
      </c>
      <c r="C67" s="212" t="s">
        <v>46</v>
      </c>
      <c r="D67" s="209">
        <v>0</v>
      </c>
      <c r="E67" s="174">
        <v>0</v>
      </c>
    </row>
    <row r="68" spans="2:7">
      <c r="B68" s="213" t="s">
        <v>210</v>
      </c>
      <c r="C68" s="212" t="s">
        <v>209</v>
      </c>
      <c r="D68" s="209">
        <v>0</v>
      </c>
      <c r="E68" s="174">
        <v>0</v>
      </c>
    </row>
    <row r="69" spans="2:7">
      <c r="B69" s="213" t="s">
        <v>211</v>
      </c>
      <c r="C69" s="212" t="s">
        <v>11</v>
      </c>
      <c r="D69" s="209">
        <v>0</v>
      </c>
      <c r="E69" s="174">
        <v>0</v>
      </c>
    </row>
    <row r="70" spans="2:7">
      <c r="B70" s="211" t="s">
        <v>28</v>
      </c>
      <c r="C70" s="212" t="s">
        <v>47</v>
      </c>
      <c r="D70" s="214">
        <v>0</v>
      </c>
      <c r="E70" s="200">
        <v>0</v>
      </c>
    </row>
    <row r="71" spans="2:7">
      <c r="B71" s="207" t="s">
        <v>30</v>
      </c>
      <c r="C71" s="208" t="s">
        <v>48</v>
      </c>
      <c r="D71" s="209">
        <v>6332586.1399999997</v>
      </c>
      <c r="E71" s="174">
        <f>D71/E21</f>
        <v>0.9995680125489167</v>
      </c>
    </row>
    <row r="72" spans="2:7">
      <c r="B72" s="207" t="s">
        <v>212</v>
      </c>
      <c r="C72" s="208" t="s">
        <v>213</v>
      </c>
      <c r="D72" s="209">
        <f>D71</f>
        <v>6332586.1399999997</v>
      </c>
      <c r="E72" s="174">
        <f>D72/$E$21</f>
        <v>0.9995680125489167</v>
      </c>
    </row>
    <row r="73" spans="2:7">
      <c r="B73" s="207" t="s">
        <v>214</v>
      </c>
      <c r="C73" s="208" t="s">
        <v>215</v>
      </c>
      <c r="D73" s="209">
        <v>0</v>
      </c>
      <c r="E73" s="174">
        <v>0</v>
      </c>
    </row>
    <row r="74" spans="2:7">
      <c r="B74" s="207" t="s">
        <v>32</v>
      </c>
      <c r="C74" s="208" t="s">
        <v>113</v>
      </c>
      <c r="D74" s="209">
        <v>0</v>
      </c>
      <c r="E74" s="174">
        <v>0</v>
      </c>
    </row>
    <row r="75" spans="2:7">
      <c r="B75" s="207" t="s">
        <v>216</v>
      </c>
      <c r="C75" s="208" t="s">
        <v>217</v>
      </c>
      <c r="D75" s="209">
        <v>0</v>
      </c>
      <c r="E75" s="174">
        <v>0</v>
      </c>
    </row>
    <row r="76" spans="2:7">
      <c r="B76" s="207" t="s">
        <v>218</v>
      </c>
      <c r="C76" s="208" t="s">
        <v>219</v>
      </c>
      <c r="D76" s="209">
        <v>0</v>
      </c>
      <c r="E76" s="174">
        <v>0</v>
      </c>
    </row>
    <row r="77" spans="2:7">
      <c r="B77" s="207" t="s">
        <v>220</v>
      </c>
      <c r="C77" s="208" t="s">
        <v>221</v>
      </c>
      <c r="D77" s="209">
        <v>0</v>
      </c>
      <c r="E77" s="174">
        <v>0</v>
      </c>
    </row>
    <row r="78" spans="2:7">
      <c r="B78" s="207" t="s">
        <v>222</v>
      </c>
      <c r="C78" s="208" t="s">
        <v>223</v>
      </c>
      <c r="D78" s="209">
        <v>0</v>
      </c>
      <c r="E78" s="174">
        <v>0</v>
      </c>
    </row>
    <row r="79" spans="2:7">
      <c r="B79" s="207" t="s">
        <v>224</v>
      </c>
      <c r="C79" s="208" t="s">
        <v>225</v>
      </c>
      <c r="D79" s="209">
        <v>0</v>
      </c>
      <c r="E79" s="174">
        <v>0</v>
      </c>
    </row>
    <row r="80" spans="2:7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13766.71</v>
      </c>
      <c r="E89" s="194">
        <f>D89/E21</f>
        <v>2.1730084123320424E-3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11029.93</v>
      </c>
      <c r="E91" s="193">
        <f>D91/E21</f>
        <v>1.7410209612488074E-3</v>
      </c>
    </row>
    <row r="92" spans="2:5" ht="13">
      <c r="B92" s="220" t="s">
        <v>63</v>
      </c>
      <c r="C92" s="221" t="s">
        <v>65</v>
      </c>
      <c r="D92" s="222">
        <f>D58+D89+D90-D91</f>
        <v>6335322.9199999999</v>
      </c>
      <c r="E92" s="194">
        <f>E58+E89+E90-E91</f>
        <v>0.99999999999999989</v>
      </c>
    </row>
    <row r="93" spans="2:5">
      <c r="B93" s="215" t="s">
        <v>3</v>
      </c>
      <c r="C93" s="212" t="s">
        <v>66</v>
      </c>
      <c r="D93" s="214">
        <f>D92</f>
        <v>6335322.9199999999</v>
      </c>
      <c r="E93" s="200">
        <f>E92</f>
        <v>0.99999999999999989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Header>&amp;C&amp;"Calibri"&amp;10&amp;K000000Confidential&amp;1#</oddHeader>
  </headerFooter>
  <rowBreaks count="1" manualBreakCount="1">
    <brk id="74" max="16383" man="1"/>
  </rowBreaks>
  <customProperties>
    <customPr name="_pios_id" r:id="rId2"/>
  </customPropertie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Arkusz35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7265625" style="12" bestFit="1" customWidth="1"/>
    <col min="3" max="3" width="77.7265625" style="12" customWidth="1"/>
    <col min="4" max="4" width="17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7265625" style="143" bestFit="1" customWidth="1"/>
    <col min="11" max="11" width="7.269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140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655454.17000000004</v>
      </c>
      <c r="E11" s="262">
        <f>SUM(E12:E16)</f>
        <v>573277.84</v>
      </c>
    </row>
    <row r="12" spans="2:12">
      <c r="B12" s="83" t="s">
        <v>3</v>
      </c>
      <c r="C12" s="84" t="s">
        <v>4</v>
      </c>
      <c r="D12" s="292">
        <v>655454.17000000004</v>
      </c>
      <c r="E12" s="293">
        <v>573277.84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655454.17000000004</v>
      </c>
      <c r="E21" s="277">
        <f>E11-E17</f>
        <v>573277.84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669">
        <v>644356.69999999995</v>
      </c>
      <c r="E26" s="266">
        <f>D21</f>
        <v>655454.17000000004</v>
      </c>
      <c r="G26" s="151"/>
      <c r="H26" s="146"/>
    </row>
    <row r="27" spans="2:11" ht="13">
      <c r="B27" s="6" t="s">
        <v>16</v>
      </c>
      <c r="C27" s="7" t="s">
        <v>106</v>
      </c>
      <c r="D27" s="670">
        <v>-32650.92</v>
      </c>
      <c r="E27" s="268">
        <v>-120291.39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670">
        <v>3269.52</v>
      </c>
      <c r="E28" s="269">
        <v>1170.8</v>
      </c>
      <c r="F28" s="52"/>
      <c r="G28" s="150"/>
      <c r="H28" s="150"/>
      <c r="I28" s="144"/>
      <c r="J28" s="151"/>
    </row>
    <row r="29" spans="2:11">
      <c r="B29" s="91" t="s">
        <v>3</v>
      </c>
      <c r="C29" s="84" t="s">
        <v>19</v>
      </c>
      <c r="D29" s="671">
        <v>3269.51</v>
      </c>
      <c r="E29" s="271">
        <v>1170.8</v>
      </c>
      <c r="F29" s="52"/>
      <c r="G29" s="150"/>
      <c r="H29" s="150"/>
      <c r="I29" s="144"/>
      <c r="J29" s="151"/>
    </row>
    <row r="30" spans="2:11">
      <c r="B30" s="91" t="s">
        <v>5</v>
      </c>
      <c r="C30" s="84" t="s">
        <v>20</v>
      </c>
      <c r="D30" s="671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91" t="s">
        <v>7</v>
      </c>
      <c r="C31" s="84" t="s">
        <v>21</v>
      </c>
      <c r="D31" s="671">
        <v>0.01</v>
      </c>
      <c r="E31" s="271">
        <v>0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670">
        <v>35920.44</v>
      </c>
      <c r="E32" s="269">
        <v>121462.19</v>
      </c>
      <c r="F32" s="52"/>
      <c r="G32" s="161"/>
      <c r="H32" s="150"/>
      <c r="I32" s="144"/>
      <c r="J32" s="151"/>
    </row>
    <row r="33" spans="2:10">
      <c r="B33" s="91" t="s">
        <v>3</v>
      </c>
      <c r="C33" s="84" t="s">
        <v>24</v>
      </c>
      <c r="D33" s="671">
        <v>18606.02</v>
      </c>
      <c r="E33" s="271">
        <v>110979.12</v>
      </c>
      <c r="F33" s="52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671">
        <v>5159.41</v>
      </c>
      <c r="E34" s="271">
        <v>0</v>
      </c>
      <c r="F34" s="52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671">
        <v>1401.26</v>
      </c>
      <c r="E35" s="271">
        <v>1286.56</v>
      </c>
      <c r="F35" s="52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671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91" t="s">
        <v>28</v>
      </c>
      <c r="C37" s="84" t="s">
        <v>29</v>
      </c>
      <c r="D37" s="671">
        <v>10753.75</v>
      </c>
      <c r="E37" s="271">
        <v>9196.3700000000008</v>
      </c>
      <c r="F37" s="52"/>
      <c r="G37" s="150"/>
      <c r="H37" s="171"/>
      <c r="I37" s="144"/>
      <c r="J37" s="151"/>
    </row>
    <row r="38" spans="2:10">
      <c r="B38" s="91" t="s">
        <v>30</v>
      </c>
      <c r="C38" s="84" t="s">
        <v>31</v>
      </c>
      <c r="D38" s="671">
        <v>0</v>
      </c>
      <c r="E38" s="271">
        <v>0</v>
      </c>
      <c r="F38" s="52"/>
      <c r="G38" s="150"/>
      <c r="H38" s="171"/>
      <c r="I38" s="144"/>
      <c r="J38" s="151"/>
    </row>
    <row r="39" spans="2:10">
      <c r="B39" s="92" t="s">
        <v>32</v>
      </c>
      <c r="C39" s="93" t="s">
        <v>33</v>
      </c>
      <c r="D39" s="672">
        <v>0</v>
      </c>
      <c r="E39" s="273">
        <v>0.14000000000000001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673">
        <v>43748.39</v>
      </c>
      <c r="E40" s="275">
        <v>38115.06</v>
      </c>
      <c r="G40" s="151"/>
    </row>
    <row r="41" spans="2:10" ht="13.5" thickBot="1">
      <c r="B41" s="66" t="s">
        <v>36</v>
      </c>
      <c r="C41" s="67" t="s">
        <v>37</v>
      </c>
      <c r="D41" s="674">
        <v>655454.17000000004</v>
      </c>
      <c r="E41" s="277">
        <f>SUM(E26,E27,E40)</f>
        <v>573277.84000000008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3235.6970000000001</v>
      </c>
      <c r="E47" s="282">
        <v>3079.1289000000002</v>
      </c>
      <c r="G47" s="144"/>
    </row>
    <row r="48" spans="2:10">
      <c r="B48" s="95" t="s">
        <v>5</v>
      </c>
      <c r="C48" s="93" t="s">
        <v>40</v>
      </c>
      <c r="D48" s="281">
        <v>3079.1289000000002</v>
      </c>
      <c r="E48" s="283">
        <v>2521.1215999999999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199.14</v>
      </c>
      <c r="E50" s="286">
        <v>212.87</v>
      </c>
    </row>
    <row r="51" spans="2:5">
      <c r="B51" s="94" t="s">
        <v>5</v>
      </c>
      <c r="C51" s="84" t="s">
        <v>109</v>
      </c>
      <c r="D51" s="281">
        <v>199.14</v>
      </c>
      <c r="E51" s="286">
        <v>212.84</v>
      </c>
    </row>
    <row r="52" spans="2:5">
      <c r="B52" s="94" t="s">
        <v>7</v>
      </c>
      <c r="C52" s="84" t="s">
        <v>110</v>
      </c>
      <c r="D52" s="281">
        <v>212.87</v>
      </c>
      <c r="E52" s="286">
        <v>227.39000000000001</v>
      </c>
    </row>
    <row r="53" spans="2:5" ht="13" thickBot="1">
      <c r="B53" s="96" t="s">
        <v>8</v>
      </c>
      <c r="C53" s="97" t="s">
        <v>40</v>
      </c>
      <c r="D53" s="287">
        <v>212.87</v>
      </c>
      <c r="E53" s="288">
        <v>227.39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573277.84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573277.84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573277.84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573277.84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573277.84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2" right="0.75" top="0.6" bottom="0.56000000000000005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Arkusz37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5" style="12" bestFit="1" customWidth="1"/>
    <col min="3" max="3" width="77.7265625" style="12" customWidth="1"/>
    <col min="4" max="4" width="17.179687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26953125" style="143" bestFit="1" customWidth="1"/>
    <col min="11" max="11" width="7.72656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141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383498.03</v>
      </c>
      <c r="E11" s="262">
        <f>SUM(E12:E16)</f>
        <v>360431.68</v>
      </c>
    </row>
    <row r="12" spans="2:12">
      <c r="B12" s="72" t="s">
        <v>3</v>
      </c>
      <c r="C12" s="4" t="s">
        <v>4</v>
      </c>
      <c r="D12" s="292">
        <v>383498.03</v>
      </c>
      <c r="E12" s="293">
        <v>360431.68</v>
      </c>
    </row>
    <row r="13" spans="2:12">
      <c r="B13" s="72" t="s">
        <v>5</v>
      </c>
      <c r="C13" s="49" t="s">
        <v>6</v>
      </c>
      <c r="D13" s="292">
        <v>0</v>
      </c>
      <c r="E13" s="668">
        <v>0</v>
      </c>
    </row>
    <row r="14" spans="2:12">
      <c r="B14" s="72" t="s">
        <v>7</v>
      </c>
      <c r="C14" s="49" t="s">
        <v>9</v>
      </c>
      <c r="D14" s="292">
        <v>0</v>
      </c>
      <c r="E14" s="668">
        <v>0</v>
      </c>
      <c r="G14" s="145"/>
    </row>
    <row r="15" spans="2:12">
      <c r="B15" s="72" t="s">
        <v>101</v>
      </c>
      <c r="C15" s="49" t="s">
        <v>10</v>
      </c>
      <c r="D15" s="292">
        <v>0</v>
      </c>
      <c r="E15" s="668">
        <v>0</v>
      </c>
    </row>
    <row r="16" spans="2:12">
      <c r="B16" s="73" t="s">
        <v>102</v>
      </c>
      <c r="C16" s="59" t="s">
        <v>11</v>
      </c>
      <c r="D16" s="294">
        <v>0</v>
      </c>
      <c r="E16" s="668">
        <v>0</v>
      </c>
    </row>
    <row r="17" spans="2:12" ht="13">
      <c r="B17" s="6" t="s">
        <v>12</v>
      </c>
      <c r="C17" s="8" t="s">
        <v>64</v>
      </c>
      <c r="D17" s="296">
        <v>0</v>
      </c>
      <c r="E17" s="675">
        <v>0</v>
      </c>
    </row>
    <row r="18" spans="2:12">
      <c r="B18" s="72" t="s">
        <v>3</v>
      </c>
      <c r="C18" s="4" t="s">
        <v>10</v>
      </c>
      <c r="D18" s="294">
        <v>0</v>
      </c>
      <c r="E18" s="668">
        <v>0</v>
      </c>
    </row>
    <row r="19" spans="2:12">
      <c r="B19" s="72" t="s">
        <v>5</v>
      </c>
      <c r="C19" s="49" t="s">
        <v>103</v>
      </c>
      <c r="D19" s="292">
        <v>0</v>
      </c>
      <c r="E19" s="668">
        <v>0</v>
      </c>
    </row>
    <row r="20" spans="2:12" ht="13" thickBot="1">
      <c r="B20" s="74" t="s">
        <v>7</v>
      </c>
      <c r="C20" s="50" t="s">
        <v>13</v>
      </c>
      <c r="D20" s="298">
        <v>0</v>
      </c>
      <c r="E20" s="668">
        <v>0</v>
      </c>
    </row>
    <row r="21" spans="2:12" ht="13.5" thickBot="1">
      <c r="B21" s="247" t="s">
        <v>105</v>
      </c>
      <c r="C21" s="248"/>
      <c r="D21" s="300">
        <v>383498.03</v>
      </c>
      <c r="E21" s="277">
        <f>E11-E17</f>
        <v>360431.68</v>
      </c>
      <c r="F21" s="54"/>
      <c r="G21" s="147"/>
      <c r="H21" s="148"/>
      <c r="J21" s="149"/>
      <c r="K21" s="148"/>
      <c r="L21" s="82"/>
    </row>
    <row r="22" spans="2:12">
      <c r="B22" s="2"/>
      <c r="C22" s="5"/>
      <c r="D22" s="263"/>
      <c r="E22" s="263"/>
      <c r="G22" s="147"/>
      <c r="H22" s="170"/>
    </row>
    <row r="23" spans="2:12" ht="13.5">
      <c r="B23" s="242" t="s">
        <v>99</v>
      </c>
      <c r="C23" s="253"/>
      <c r="D23" s="253"/>
      <c r="E23" s="253"/>
      <c r="G23" s="144"/>
    </row>
    <row r="24" spans="2:12" ht="14" thickBot="1">
      <c r="B24" s="241" t="s">
        <v>100</v>
      </c>
      <c r="C24" s="254"/>
      <c r="D24" s="254"/>
      <c r="E24" s="254"/>
    </row>
    <row r="25" spans="2:12" ht="13.5" thickBot="1">
      <c r="B25" s="56"/>
      <c r="C25" s="3" t="s">
        <v>1</v>
      </c>
      <c r="D25" s="260" t="s">
        <v>195</v>
      </c>
      <c r="E25" s="261" t="s">
        <v>200</v>
      </c>
    </row>
    <row r="26" spans="2:12" ht="13">
      <c r="B26" s="62" t="s">
        <v>14</v>
      </c>
      <c r="C26" s="63" t="s">
        <v>15</v>
      </c>
      <c r="D26" s="669">
        <v>495367.78</v>
      </c>
      <c r="E26" s="266">
        <f>D21</f>
        <v>383498.03</v>
      </c>
      <c r="G26" s="151"/>
    </row>
    <row r="27" spans="2:12" ht="13">
      <c r="B27" s="6" t="s">
        <v>16</v>
      </c>
      <c r="C27" s="7" t="s">
        <v>106</v>
      </c>
      <c r="D27" s="670">
        <v>-143363.73000000001</v>
      </c>
      <c r="E27" s="268">
        <v>-102315.1</v>
      </c>
      <c r="F27" s="52"/>
      <c r="G27" s="161"/>
      <c r="H27" s="150"/>
      <c r="I27" s="144"/>
      <c r="J27" s="151"/>
    </row>
    <row r="28" spans="2:12" ht="13">
      <c r="B28" s="6" t="s">
        <v>17</v>
      </c>
      <c r="C28" s="7" t="s">
        <v>18</v>
      </c>
      <c r="D28" s="670">
        <v>3907.51</v>
      </c>
      <c r="E28" s="269">
        <v>3150.43</v>
      </c>
      <c r="F28" s="52"/>
      <c r="G28" s="150"/>
      <c r="H28" s="150"/>
      <c r="I28" s="144"/>
      <c r="J28" s="151"/>
    </row>
    <row r="29" spans="2:12">
      <c r="B29" s="70" t="s">
        <v>3</v>
      </c>
      <c r="C29" s="4" t="s">
        <v>19</v>
      </c>
      <c r="D29" s="671">
        <v>3907.48</v>
      </c>
      <c r="E29" s="271">
        <v>3148.85</v>
      </c>
      <c r="F29" s="52"/>
      <c r="G29" s="150"/>
      <c r="H29" s="150"/>
      <c r="I29" s="144"/>
      <c r="J29" s="151"/>
    </row>
    <row r="30" spans="2:12">
      <c r="B30" s="70" t="s">
        <v>5</v>
      </c>
      <c r="C30" s="4" t="s">
        <v>20</v>
      </c>
      <c r="D30" s="671">
        <v>0</v>
      </c>
      <c r="E30" s="271">
        <v>0</v>
      </c>
      <c r="F30" s="52"/>
      <c r="G30" s="150"/>
      <c r="H30" s="150"/>
      <c r="I30" s="144"/>
      <c r="J30" s="151"/>
    </row>
    <row r="31" spans="2:12">
      <c r="B31" s="70" t="s">
        <v>7</v>
      </c>
      <c r="C31" s="4" t="s">
        <v>21</v>
      </c>
      <c r="D31" s="671">
        <v>0.03</v>
      </c>
      <c r="E31" s="271">
        <v>1.58</v>
      </c>
      <c r="F31" s="52"/>
      <c r="G31" s="150"/>
      <c r="H31" s="150"/>
      <c r="I31" s="144"/>
      <c r="J31" s="151"/>
    </row>
    <row r="32" spans="2:12" ht="13">
      <c r="B32" s="60" t="s">
        <v>22</v>
      </c>
      <c r="C32" s="8" t="s">
        <v>23</v>
      </c>
      <c r="D32" s="670">
        <v>147271.24</v>
      </c>
      <c r="E32" s="269">
        <v>105465.53</v>
      </c>
      <c r="F32" s="52"/>
      <c r="G32" s="161"/>
      <c r="H32" s="150"/>
      <c r="I32" s="144"/>
      <c r="J32" s="151"/>
    </row>
    <row r="33" spans="2:10">
      <c r="B33" s="70" t="s">
        <v>3</v>
      </c>
      <c r="C33" s="4" t="s">
        <v>24</v>
      </c>
      <c r="D33" s="671">
        <v>139830.34</v>
      </c>
      <c r="E33" s="271">
        <v>99018.79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671">
        <v>0</v>
      </c>
      <c r="E34" s="271">
        <v>0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671">
        <v>571.1</v>
      </c>
      <c r="E35" s="271">
        <v>560.13</v>
      </c>
      <c r="F35" s="52"/>
      <c r="G35" s="150"/>
      <c r="H35" s="171"/>
      <c r="I35" s="144"/>
      <c r="J35" s="151"/>
    </row>
    <row r="36" spans="2:10">
      <c r="B36" s="70" t="s">
        <v>8</v>
      </c>
      <c r="C36" s="4" t="s">
        <v>27</v>
      </c>
      <c r="D36" s="671">
        <v>0</v>
      </c>
      <c r="E36" s="271">
        <v>0</v>
      </c>
      <c r="F36" s="52"/>
      <c r="G36" s="150"/>
      <c r="H36" s="171"/>
      <c r="I36" s="144"/>
      <c r="J36" s="151"/>
    </row>
    <row r="37" spans="2:10">
      <c r="B37" s="70" t="s">
        <v>28</v>
      </c>
      <c r="C37" s="4" t="s">
        <v>29</v>
      </c>
      <c r="D37" s="671">
        <v>6869.8</v>
      </c>
      <c r="E37" s="271">
        <v>5886.61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671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71" t="s">
        <v>32</v>
      </c>
      <c r="C39" s="9" t="s">
        <v>33</v>
      </c>
      <c r="D39" s="672">
        <v>0</v>
      </c>
      <c r="E39" s="273">
        <v>0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673">
        <v>31493.98</v>
      </c>
      <c r="E40" s="275">
        <v>79248.75</v>
      </c>
      <c r="G40" s="151"/>
      <c r="H40" s="146"/>
    </row>
    <row r="41" spans="2:10" ht="13.5" thickBot="1">
      <c r="B41" s="66" t="s">
        <v>36</v>
      </c>
      <c r="C41" s="67" t="s">
        <v>37</v>
      </c>
      <c r="D41" s="674">
        <v>383498.03</v>
      </c>
      <c r="E41" s="277">
        <f>SUM(E26,E27,E40)</f>
        <v>360431.68000000005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2488.9101000000001</v>
      </c>
      <c r="E47" s="282">
        <v>1868.8987999999999</v>
      </c>
      <c r="G47" s="144"/>
    </row>
    <row r="48" spans="2:10">
      <c r="B48" s="78" t="s">
        <v>5</v>
      </c>
      <c r="C48" s="9" t="s">
        <v>40</v>
      </c>
      <c r="D48" s="281">
        <v>1868.8987999999999</v>
      </c>
      <c r="E48" s="283">
        <v>1450.8964000000001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199.03</v>
      </c>
      <c r="E50" s="286">
        <v>205.2</v>
      </c>
    </row>
    <row r="51" spans="2:5">
      <c r="B51" s="68" t="s">
        <v>5</v>
      </c>
      <c r="C51" s="4" t="s">
        <v>109</v>
      </c>
      <c r="D51" s="281">
        <v>194.26</v>
      </c>
      <c r="E51" s="286">
        <v>203.07</v>
      </c>
    </row>
    <row r="52" spans="2:5">
      <c r="B52" s="68" t="s">
        <v>7</v>
      </c>
      <c r="C52" s="4" t="s">
        <v>110</v>
      </c>
      <c r="D52" s="281">
        <v>235.3</v>
      </c>
      <c r="E52" s="286">
        <v>249.17000000000002</v>
      </c>
    </row>
    <row r="53" spans="2:5" ht="13" thickBot="1">
      <c r="B53" s="69" t="s">
        <v>8</v>
      </c>
      <c r="C53" s="11" t="s">
        <v>40</v>
      </c>
      <c r="D53" s="287">
        <v>205.2</v>
      </c>
      <c r="E53" s="288">
        <v>248.42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360431.68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360431.68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360431.68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360431.68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360431.68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5000000000000004" right="0.75" top="0.59" bottom="0.4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Arkusz38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142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2583705.61</v>
      </c>
      <c r="E11" s="262">
        <f>SUM(E12:E16)</f>
        <v>1951598.53</v>
      </c>
    </row>
    <row r="12" spans="2:12">
      <c r="B12" s="83" t="s">
        <v>3</v>
      </c>
      <c r="C12" s="84" t="s">
        <v>4</v>
      </c>
      <c r="D12" s="292">
        <v>2583705.61</v>
      </c>
      <c r="E12" s="293">
        <v>1951598.53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2583705.61</v>
      </c>
      <c r="E21" s="277">
        <f>E11-E17</f>
        <v>1951598.53</v>
      </c>
      <c r="F21" s="54"/>
      <c r="G21" s="147"/>
      <c r="H21" s="147"/>
      <c r="J21" s="149"/>
      <c r="K21" s="148"/>
    </row>
    <row r="22" spans="2:11">
      <c r="B22" s="2"/>
      <c r="C22" s="5"/>
      <c r="D22" s="263"/>
      <c r="E22" s="263"/>
      <c r="G22" s="147"/>
      <c r="H22" s="170"/>
      <c r="J22" s="163"/>
      <c r="K22" s="163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669">
        <v>2902033.65</v>
      </c>
      <c r="E26" s="266">
        <f>D21</f>
        <v>2583705.61</v>
      </c>
      <c r="G26" s="151"/>
    </row>
    <row r="27" spans="2:11" ht="13">
      <c r="B27" s="6" t="s">
        <v>16</v>
      </c>
      <c r="C27" s="7" t="s">
        <v>106</v>
      </c>
      <c r="D27" s="670">
        <v>-469592.72</v>
      </c>
      <c r="E27" s="268">
        <v>-798204.91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670">
        <v>14510.82</v>
      </c>
      <c r="E28" s="269">
        <v>11840.11</v>
      </c>
      <c r="F28" s="52"/>
      <c r="G28" s="150"/>
      <c r="H28" s="150"/>
      <c r="I28" s="144"/>
      <c r="J28" s="151"/>
    </row>
    <row r="29" spans="2:11">
      <c r="B29" s="91" t="s">
        <v>3</v>
      </c>
      <c r="C29" s="84" t="s">
        <v>19</v>
      </c>
      <c r="D29" s="671">
        <v>14510.81</v>
      </c>
      <c r="E29" s="271">
        <v>6335.53</v>
      </c>
      <c r="F29" s="52"/>
      <c r="G29" s="150"/>
      <c r="H29" s="150"/>
      <c r="I29" s="144"/>
      <c r="J29" s="151"/>
    </row>
    <row r="30" spans="2:11">
      <c r="B30" s="91" t="s">
        <v>5</v>
      </c>
      <c r="C30" s="84" t="s">
        <v>20</v>
      </c>
      <c r="D30" s="671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91" t="s">
        <v>7</v>
      </c>
      <c r="C31" s="84" t="s">
        <v>21</v>
      </c>
      <c r="D31" s="671">
        <v>0.01</v>
      </c>
      <c r="E31" s="271">
        <v>5504.58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670">
        <v>484103.54</v>
      </c>
      <c r="E32" s="269">
        <v>810045.02</v>
      </c>
      <c r="F32" s="52"/>
      <c r="G32" s="161"/>
      <c r="H32" s="150"/>
      <c r="I32" s="144"/>
      <c r="J32" s="151"/>
    </row>
    <row r="33" spans="2:10">
      <c r="B33" s="91" t="s">
        <v>3</v>
      </c>
      <c r="C33" s="84" t="s">
        <v>24</v>
      </c>
      <c r="D33" s="671">
        <v>387773.41</v>
      </c>
      <c r="E33" s="271">
        <v>724948.66</v>
      </c>
      <c r="F33" s="52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671">
        <v>45401.74</v>
      </c>
      <c r="E34" s="271">
        <v>35035.24</v>
      </c>
      <c r="F34" s="52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671">
        <v>5443.74</v>
      </c>
      <c r="E35" s="271">
        <v>2599.77</v>
      </c>
      <c r="F35" s="52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671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91" t="s">
        <v>28</v>
      </c>
      <c r="C37" s="84" t="s">
        <v>29</v>
      </c>
      <c r="D37" s="671">
        <v>45484.65</v>
      </c>
      <c r="E37" s="271">
        <v>38263.69</v>
      </c>
      <c r="F37" s="52"/>
      <c r="G37" s="150"/>
      <c r="H37" s="150"/>
      <c r="I37" s="144"/>
      <c r="J37" s="151"/>
    </row>
    <row r="38" spans="2:10">
      <c r="B38" s="91" t="s">
        <v>30</v>
      </c>
      <c r="C38" s="84" t="s">
        <v>31</v>
      </c>
      <c r="D38" s="671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92" t="s">
        <v>32</v>
      </c>
      <c r="C39" s="93" t="s">
        <v>33</v>
      </c>
      <c r="D39" s="672">
        <v>0</v>
      </c>
      <c r="E39" s="273">
        <v>9197.66</v>
      </c>
      <c r="F39" s="52"/>
      <c r="G39" s="150"/>
      <c r="H39" s="171"/>
      <c r="I39" s="144"/>
      <c r="J39" s="151"/>
    </row>
    <row r="40" spans="2:10" ht="13.5" thickBot="1">
      <c r="B40" s="64" t="s">
        <v>34</v>
      </c>
      <c r="C40" s="65" t="s">
        <v>35</v>
      </c>
      <c r="D40" s="673">
        <v>151264.68</v>
      </c>
      <c r="E40" s="275">
        <v>166097.82999999999</v>
      </c>
      <c r="G40" s="151"/>
      <c r="H40" s="171"/>
    </row>
    <row r="41" spans="2:10" ht="13.5" thickBot="1">
      <c r="B41" s="66" t="s">
        <v>36</v>
      </c>
      <c r="C41" s="67" t="s">
        <v>37</v>
      </c>
      <c r="D41" s="674">
        <v>2583705.61</v>
      </c>
      <c r="E41" s="277">
        <f>SUM(E26,E27,E40)</f>
        <v>1951598.5299999998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16443.048599999998</v>
      </c>
      <c r="E47" s="282">
        <v>13871.500099999999</v>
      </c>
      <c r="G47" s="144"/>
    </row>
    <row r="48" spans="2:10">
      <c r="B48" s="78" t="s">
        <v>5</v>
      </c>
      <c r="C48" s="9" t="s">
        <v>40</v>
      </c>
      <c r="D48" s="281">
        <v>13871.500099999999</v>
      </c>
      <c r="E48" s="283">
        <v>9762.3857260000004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176.49</v>
      </c>
      <c r="E50" s="286">
        <v>186.26</v>
      </c>
    </row>
    <row r="51" spans="2:5">
      <c r="B51" s="68" t="s">
        <v>5</v>
      </c>
      <c r="C51" s="4" t="s">
        <v>109</v>
      </c>
      <c r="D51" s="281">
        <v>176.49</v>
      </c>
      <c r="E51" s="286">
        <v>186.26</v>
      </c>
    </row>
    <row r="52" spans="2:5">
      <c r="B52" s="68" t="s">
        <v>7</v>
      </c>
      <c r="C52" s="4" t="s">
        <v>110</v>
      </c>
      <c r="D52" s="281">
        <v>186.26</v>
      </c>
      <c r="E52" s="286">
        <v>199.91</v>
      </c>
    </row>
    <row r="53" spans="2:5" ht="13" thickBot="1">
      <c r="B53" s="69" t="s">
        <v>8</v>
      </c>
      <c r="C53" s="11" t="s">
        <v>40</v>
      </c>
      <c r="D53" s="287">
        <v>186.26</v>
      </c>
      <c r="E53" s="288">
        <v>199.91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1951598.53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1951598.53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1951598.53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1951598.53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1951598.53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" right="0.75" top="0.56000000000000005" bottom="0.56000000000000005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Arkusz39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143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5045371.78</v>
      </c>
      <c r="E11" s="262">
        <f>SUM(E12:E16)</f>
        <v>3877803.16</v>
      </c>
    </row>
    <row r="12" spans="2:12">
      <c r="B12" s="72" t="s">
        <v>3</v>
      </c>
      <c r="C12" s="4" t="s">
        <v>4</v>
      </c>
      <c r="D12" s="292">
        <v>5045371.78</v>
      </c>
      <c r="E12" s="293">
        <v>3877803.16</v>
      </c>
    </row>
    <row r="13" spans="2:12">
      <c r="B13" s="72" t="s">
        <v>5</v>
      </c>
      <c r="C13" s="49" t="s">
        <v>6</v>
      </c>
      <c r="D13" s="292">
        <v>0</v>
      </c>
      <c r="E13" s="668">
        <v>0</v>
      </c>
    </row>
    <row r="14" spans="2:12">
      <c r="B14" s="72" t="s">
        <v>7</v>
      </c>
      <c r="C14" s="49" t="s">
        <v>9</v>
      </c>
      <c r="D14" s="292">
        <v>0</v>
      </c>
      <c r="E14" s="668">
        <v>0</v>
      </c>
      <c r="G14" s="145"/>
    </row>
    <row r="15" spans="2:12">
      <c r="B15" s="72" t="s">
        <v>101</v>
      </c>
      <c r="C15" s="49" t="s">
        <v>10</v>
      </c>
      <c r="D15" s="292">
        <v>0</v>
      </c>
      <c r="E15" s="668">
        <v>0</v>
      </c>
    </row>
    <row r="16" spans="2:12">
      <c r="B16" s="73" t="s">
        <v>102</v>
      </c>
      <c r="C16" s="59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72" t="s">
        <v>3</v>
      </c>
      <c r="C18" s="4" t="s">
        <v>10</v>
      </c>
      <c r="D18" s="294">
        <v>0</v>
      </c>
      <c r="E18" s="668">
        <v>0</v>
      </c>
    </row>
    <row r="19" spans="2:11">
      <c r="B19" s="72" t="s">
        <v>5</v>
      </c>
      <c r="C19" s="49" t="s">
        <v>103</v>
      </c>
      <c r="D19" s="292">
        <v>0</v>
      </c>
      <c r="E19" s="668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5045371.78</v>
      </c>
      <c r="E21" s="277">
        <f>E11-E17</f>
        <v>3877803.16</v>
      </c>
      <c r="F21" s="54"/>
      <c r="G21" s="147"/>
      <c r="H21" s="162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669">
        <v>5688035.5899999999</v>
      </c>
      <c r="E26" s="266">
        <f>D21</f>
        <v>5045371.78</v>
      </c>
      <c r="G26" s="151"/>
      <c r="H26" s="146"/>
    </row>
    <row r="27" spans="2:11" ht="13">
      <c r="B27" s="6" t="s">
        <v>16</v>
      </c>
      <c r="C27" s="7" t="s">
        <v>106</v>
      </c>
      <c r="D27" s="670">
        <v>-723261.34</v>
      </c>
      <c r="E27" s="268">
        <v>-1547875.22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670">
        <v>17805.169999999998</v>
      </c>
      <c r="E28" s="269">
        <v>0</v>
      </c>
      <c r="F28" s="52"/>
      <c r="G28" s="150"/>
      <c r="H28" s="150"/>
      <c r="I28" s="144"/>
      <c r="J28" s="151"/>
    </row>
    <row r="29" spans="2:11">
      <c r="B29" s="70" t="s">
        <v>3</v>
      </c>
      <c r="C29" s="4" t="s">
        <v>19</v>
      </c>
      <c r="D29" s="671">
        <v>0</v>
      </c>
      <c r="E29" s="271">
        <v>0</v>
      </c>
      <c r="F29" s="52"/>
      <c r="G29" s="150"/>
      <c r="H29" s="150"/>
      <c r="I29" s="144"/>
      <c r="J29" s="151"/>
    </row>
    <row r="30" spans="2:11">
      <c r="B30" s="70" t="s">
        <v>5</v>
      </c>
      <c r="C30" s="4" t="s">
        <v>20</v>
      </c>
      <c r="D30" s="671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70" t="s">
        <v>7</v>
      </c>
      <c r="C31" s="4" t="s">
        <v>21</v>
      </c>
      <c r="D31" s="671">
        <v>17805.169999999998</v>
      </c>
      <c r="E31" s="271">
        <v>0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670">
        <v>741066.51</v>
      </c>
      <c r="E32" s="269">
        <v>1547875.22</v>
      </c>
      <c r="F32" s="52"/>
      <c r="G32" s="161"/>
      <c r="H32" s="150"/>
      <c r="I32" s="144"/>
      <c r="J32" s="151"/>
    </row>
    <row r="33" spans="2:10">
      <c r="B33" s="70" t="s">
        <v>3</v>
      </c>
      <c r="C33" s="4" t="s">
        <v>24</v>
      </c>
      <c r="D33" s="671">
        <v>275450.88</v>
      </c>
      <c r="E33" s="271">
        <v>543123.37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671">
        <v>219593</v>
      </c>
      <c r="E34" s="271">
        <v>803393.5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671">
        <v>105590.17</v>
      </c>
      <c r="E35" s="271">
        <v>113524.79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671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671">
        <v>100750.06</v>
      </c>
      <c r="E37" s="271">
        <v>87831.87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671">
        <v>0</v>
      </c>
      <c r="E38" s="271">
        <v>0</v>
      </c>
      <c r="F38" s="52"/>
      <c r="G38" s="150"/>
      <c r="H38" s="171"/>
      <c r="I38" s="144"/>
      <c r="J38" s="151"/>
    </row>
    <row r="39" spans="2:10">
      <c r="B39" s="71" t="s">
        <v>32</v>
      </c>
      <c r="C39" s="9" t="s">
        <v>33</v>
      </c>
      <c r="D39" s="672">
        <v>39682.400000000001</v>
      </c>
      <c r="E39" s="273">
        <v>1.69</v>
      </c>
      <c r="F39" s="52"/>
      <c r="G39" s="150"/>
      <c r="H39" s="171"/>
      <c r="I39" s="144"/>
      <c r="J39" s="151"/>
    </row>
    <row r="40" spans="2:10" ht="13.5" thickBot="1">
      <c r="B40" s="64" t="s">
        <v>34</v>
      </c>
      <c r="C40" s="65" t="s">
        <v>35</v>
      </c>
      <c r="D40" s="673">
        <v>80597.53</v>
      </c>
      <c r="E40" s="275">
        <v>380306.6</v>
      </c>
      <c r="G40" s="151"/>
      <c r="H40" s="146"/>
    </row>
    <row r="41" spans="2:10" ht="13.5" thickBot="1">
      <c r="B41" s="66" t="s">
        <v>36</v>
      </c>
      <c r="C41" s="67" t="s">
        <v>37</v>
      </c>
      <c r="D41" s="674">
        <v>5045371.78</v>
      </c>
      <c r="E41" s="277">
        <f>SUM(E26,E27,E40)</f>
        <v>3877803.1600000006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53"/>
      <c r="H45" s="153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37354.9326</v>
      </c>
      <c r="E47" s="282">
        <v>32641.339100000001</v>
      </c>
      <c r="G47" s="144"/>
    </row>
    <row r="48" spans="2:10">
      <c r="B48" s="78" t="s">
        <v>5</v>
      </c>
      <c r="C48" s="9" t="s">
        <v>40</v>
      </c>
      <c r="D48" s="281">
        <v>32641.339100000001</v>
      </c>
      <c r="E48" s="283">
        <v>23073.920999999998</v>
      </c>
      <c r="G48" s="152"/>
    </row>
    <row r="49" spans="2:7" ht="13">
      <c r="B49" s="77" t="s">
        <v>22</v>
      </c>
      <c r="C49" s="79" t="s">
        <v>108</v>
      </c>
      <c r="D49" s="284"/>
      <c r="E49" s="285"/>
    </row>
    <row r="50" spans="2:7">
      <c r="B50" s="68" t="s">
        <v>3</v>
      </c>
      <c r="C50" s="4" t="s">
        <v>39</v>
      </c>
      <c r="D50" s="281">
        <v>152.27000000000001</v>
      </c>
      <c r="E50" s="286">
        <v>154.57</v>
      </c>
    </row>
    <row r="51" spans="2:7">
      <c r="B51" s="68" t="s">
        <v>5</v>
      </c>
      <c r="C51" s="4" t="s">
        <v>109</v>
      </c>
      <c r="D51" s="281">
        <v>150.33000000000001</v>
      </c>
      <c r="E51" s="286">
        <v>152.97999999999999</v>
      </c>
    </row>
    <row r="52" spans="2:7">
      <c r="B52" s="68" t="s">
        <v>7</v>
      </c>
      <c r="C52" s="4" t="s">
        <v>110</v>
      </c>
      <c r="D52" s="281">
        <v>157.42000000000002</v>
      </c>
      <c r="E52" s="286">
        <v>168.11</v>
      </c>
    </row>
    <row r="53" spans="2:7" ht="13" thickBot="1">
      <c r="B53" s="69" t="s">
        <v>8</v>
      </c>
      <c r="C53" s="11" t="s">
        <v>40</v>
      </c>
      <c r="D53" s="287">
        <v>154.57</v>
      </c>
      <c r="E53" s="288">
        <v>168.06</v>
      </c>
      <c r="G53" s="156"/>
    </row>
    <row r="54" spans="2:7">
      <c r="B54" s="75"/>
      <c r="C54" s="76"/>
      <c r="D54" s="289"/>
      <c r="E54" s="289"/>
    </row>
    <row r="55" spans="2:7" ht="13.5">
      <c r="B55" s="242" t="s">
        <v>61</v>
      </c>
      <c r="C55" s="245"/>
      <c r="D55" s="245"/>
      <c r="E55" s="245"/>
    </row>
    <row r="56" spans="2:7" ht="14" thickBot="1">
      <c r="B56" s="241" t="s">
        <v>111</v>
      </c>
      <c r="C56" s="246"/>
      <c r="D56" s="246"/>
      <c r="E56" s="246"/>
    </row>
    <row r="57" spans="2:7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7" ht="13">
      <c r="B58" s="204" t="s">
        <v>17</v>
      </c>
      <c r="C58" s="205" t="s">
        <v>42</v>
      </c>
      <c r="D58" s="206">
        <f>D71+D87</f>
        <v>3877803.16</v>
      </c>
      <c r="E58" s="190">
        <f>D58/E21</f>
        <v>1</v>
      </c>
    </row>
    <row r="59" spans="2:7" ht="25">
      <c r="B59" s="207" t="s">
        <v>3</v>
      </c>
      <c r="C59" s="208" t="s">
        <v>43</v>
      </c>
      <c r="D59" s="209">
        <v>0</v>
      </c>
      <c r="E59" s="174">
        <v>0</v>
      </c>
    </row>
    <row r="60" spans="2:7">
      <c r="B60" s="210" t="s">
        <v>204</v>
      </c>
      <c r="C60" s="208" t="s">
        <v>119</v>
      </c>
      <c r="D60" s="209">
        <v>0</v>
      </c>
      <c r="E60" s="174">
        <v>0</v>
      </c>
    </row>
    <row r="61" spans="2:7">
      <c r="B61" s="210" t="s">
        <v>205</v>
      </c>
      <c r="C61" s="208" t="s">
        <v>206</v>
      </c>
      <c r="D61" s="209">
        <v>0</v>
      </c>
      <c r="E61" s="174">
        <v>0</v>
      </c>
    </row>
    <row r="62" spans="2:7">
      <c r="B62" s="210" t="s">
        <v>207</v>
      </c>
      <c r="C62" s="208" t="s">
        <v>208</v>
      </c>
      <c r="D62" s="209">
        <v>0</v>
      </c>
      <c r="E62" s="174">
        <v>0</v>
      </c>
    </row>
    <row r="63" spans="2:7" ht="25">
      <c r="B63" s="211" t="s">
        <v>5</v>
      </c>
      <c r="C63" s="212" t="s">
        <v>44</v>
      </c>
      <c r="D63" s="209">
        <v>0</v>
      </c>
      <c r="E63" s="174">
        <v>0</v>
      </c>
    </row>
    <row r="64" spans="2:7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3877803.16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3877803.16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3877803.16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3877803.16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5000000000000004" right="0.75" top="0.6" bottom="0.33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Arkusz44"/>
  <dimension ref="A1:L95"/>
  <sheetViews>
    <sheetView zoomScale="64" zoomScaleNormal="64" workbookViewId="0">
      <selection activeCell="K21" sqref="K21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J2" s="144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144</v>
      </c>
      <c r="C6" s="240"/>
      <c r="D6" s="240"/>
      <c r="E6" s="240"/>
      <c r="J6" s="144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1021643.21</v>
      </c>
      <c r="E11" s="262">
        <f>SUM(E12:E16)</f>
        <v>1128572.32</v>
      </c>
      <c r="F11" s="82"/>
    </row>
    <row r="12" spans="2:12">
      <c r="B12" s="83" t="s">
        <v>3</v>
      </c>
      <c r="C12" s="84" t="s">
        <v>4</v>
      </c>
      <c r="D12" s="292">
        <v>1021643.21</v>
      </c>
      <c r="E12" s="293">
        <v>1128572.32</v>
      </c>
      <c r="F12" s="82"/>
    </row>
    <row r="13" spans="2:12">
      <c r="B13" s="83" t="s">
        <v>5</v>
      </c>
      <c r="C13" s="85" t="s">
        <v>6</v>
      </c>
      <c r="D13" s="292">
        <v>0</v>
      </c>
      <c r="E13" s="668">
        <v>0</v>
      </c>
      <c r="F13" s="82"/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F14" s="82"/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  <c r="F15" s="82"/>
    </row>
    <row r="16" spans="2:12">
      <c r="B16" s="86" t="s">
        <v>102</v>
      </c>
      <c r="C16" s="87" t="s">
        <v>11</v>
      </c>
      <c r="D16" s="294">
        <v>0</v>
      </c>
      <c r="E16" s="668">
        <v>0</v>
      </c>
      <c r="F16" s="82"/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  <c r="F17" s="82"/>
    </row>
    <row r="18" spans="2:11">
      <c r="B18" s="83" t="s">
        <v>3</v>
      </c>
      <c r="C18" s="84" t="s">
        <v>10</v>
      </c>
      <c r="D18" s="294">
        <v>0</v>
      </c>
      <c r="E18" s="668">
        <v>0</v>
      </c>
      <c r="F18" s="82"/>
    </row>
    <row r="19" spans="2:11">
      <c r="B19" s="83" t="s">
        <v>5</v>
      </c>
      <c r="C19" s="85" t="s">
        <v>103</v>
      </c>
      <c r="D19" s="292">
        <v>0</v>
      </c>
      <c r="E19" s="668">
        <v>0</v>
      </c>
      <c r="F19" s="82"/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  <c r="F20" s="82"/>
    </row>
    <row r="21" spans="2:11" ht="13.5" thickBot="1">
      <c r="B21" s="247" t="s">
        <v>105</v>
      </c>
      <c r="C21" s="248"/>
      <c r="D21" s="300">
        <v>1021643.21</v>
      </c>
      <c r="E21" s="277">
        <f>E11-E17</f>
        <v>1128572.32</v>
      </c>
      <c r="F21" s="81"/>
      <c r="G21" s="147"/>
      <c r="H21" s="148"/>
      <c r="J21" s="149"/>
      <c r="K21" s="148"/>
    </row>
    <row r="22" spans="2:11">
      <c r="B22" s="2"/>
      <c r="C22" s="5"/>
      <c r="D22" s="263"/>
      <c r="E22" s="263"/>
      <c r="F22" s="82"/>
      <c r="G22" s="147"/>
      <c r="H22" s="170"/>
    </row>
    <row r="23" spans="2:11" ht="13.5">
      <c r="B23" s="242" t="s">
        <v>99</v>
      </c>
      <c r="C23" s="249"/>
      <c r="D23" s="249"/>
      <c r="E23" s="249"/>
      <c r="F23" s="82"/>
      <c r="G23" s="144"/>
    </row>
    <row r="24" spans="2:11" ht="14" thickBot="1">
      <c r="B24" s="241" t="s">
        <v>100</v>
      </c>
      <c r="C24" s="250"/>
      <c r="D24" s="250"/>
      <c r="E24" s="250"/>
      <c r="F24" s="82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  <c r="F25" s="82"/>
    </row>
    <row r="26" spans="2:11" ht="13">
      <c r="B26" s="62" t="s">
        <v>14</v>
      </c>
      <c r="C26" s="63" t="s">
        <v>15</v>
      </c>
      <c r="D26" s="669">
        <v>808964.74</v>
      </c>
      <c r="E26" s="266">
        <f>D21</f>
        <v>1021643.21</v>
      </c>
      <c r="F26" s="82"/>
      <c r="G26" s="144"/>
      <c r="H26" s="146"/>
    </row>
    <row r="27" spans="2:11" ht="13">
      <c r="B27" s="6" t="s">
        <v>16</v>
      </c>
      <c r="C27" s="7" t="s">
        <v>106</v>
      </c>
      <c r="D27" s="670">
        <v>66305.58</v>
      </c>
      <c r="E27" s="268">
        <v>-32182.53</v>
      </c>
      <c r="F27" s="81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670">
        <v>156446.85</v>
      </c>
      <c r="E28" s="269">
        <v>106937.38</v>
      </c>
      <c r="F28" s="81"/>
      <c r="G28" s="150"/>
      <c r="H28" s="150"/>
      <c r="I28" s="144"/>
      <c r="J28" s="151"/>
    </row>
    <row r="29" spans="2:11">
      <c r="B29" s="91" t="s">
        <v>3</v>
      </c>
      <c r="C29" s="84" t="s">
        <v>19</v>
      </c>
      <c r="D29" s="671">
        <v>102896.12</v>
      </c>
      <c r="E29" s="271">
        <v>93773.75</v>
      </c>
      <c r="F29" s="81"/>
      <c r="G29" s="150"/>
      <c r="H29" s="150"/>
      <c r="I29" s="144"/>
      <c r="J29" s="151"/>
    </row>
    <row r="30" spans="2:11">
      <c r="B30" s="91" t="s">
        <v>5</v>
      </c>
      <c r="C30" s="84" t="s">
        <v>20</v>
      </c>
      <c r="D30" s="671">
        <v>0</v>
      </c>
      <c r="E30" s="271">
        <v>0</v>
      </c>
      <c r="F30" s="81"/>
      <c r="G30" s="150"/>
      <c r="H30" s="150"/>
      <c r="I30" s="144"/>
      <c r="J30" s="151"/>
    </row>
    <row r="31" spans="2:11">
      <c r="B31" s="91" t="s">
        <v>7</v>
      </c>
      <c r="C31" s="84" t="s">
        <v>21</v>
      </c>
      <c r="D31" s="671">
        <v>53550.73</v>
      </c>
      <c r="E31" s="271">
        <v>13163.63</v>
      </c>
      <c r="F31" s="81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670">
        <v>90141.27</v>
      </c>
      <c r="E32" s="269">
        <v>139119.91</v>
      </c>
      <c r="F32" s="81"/>
      <c r="G32" s="161"/>
      <c r="H32" s="150"/>
      <c r="I32" s="144"/>
      <c r="J32" s="151"/>
    </row>
    <row r="33" spans="2:10">
      <c r="B33" s="91" t="s">
        <v>3</v>
      </c>
      <c r="C33" s="84" t="s">
        <v>24</v>
      </c>
      <c r="D33" s="671">
        <v>73998.11</v>
      </c>
      <c r="E33" s="271">
        <v>72200.210000000006</v>
      </c>
      <c r="F33" s="81"/>
      <c r="G33" s="150"/>
      <c r="H33" s="150"/>
      <c r="I33" s="144"/>
      <c r="J33" s="151"/>
    </row>
    <row r="34" spans="2:10">
      <c r="B34" s="91" t="s">
        <v>5</v>
      </c>
      <c r="C34" s="84" t="s">
        <v>25</v>
      </c>
      <c r="D34" s="671">
        <v>0</v>
      </c>
      <c r="E34" s="271">
        <v>0</v>
      </c>
      <c r="F34" s="81"/>
      <c r="G34" s="150"/>
      <c r="H34" s="150"/>
      <c r="I34" s="144"/>
      <c r="J34" s="151"/>
    </row>
    <row r="35" spans="2:10">
      <c r="B35" s="91" t="s">
        <v>7</v>
      </c>
      <c r="C35" s="84" t="s">
        <v>26</v>
      </c>
      <c r="D35" s="671">
        <v>9546.3799999999992</v>
      </c>
      <c r="E35" s="271">
        <v>9019.4699999999993</v>
      </c>
      <c r="F35" s="81"/>
      <c r="G35" s="150"/>
      <c r="H35" s="150"/>
      <c r="I35" s="144"/>
      <c r="J35" s="151"/>
    </row>
    <row r="36" spans="2:10">
      <c r="B36" s="91" t="s">
        <v>8</v>
      </c>
      <c r="C36" s="84" t="s">
        <v>27</v>
      </c>
      <c r="D36" s="671">
        <v>0</v>
      </c>
      <c r="E36" s="271">
        <v>0</v>
      </c>
      <c r="F36" s="81"/>
      <c r="G36" s="150"/>
      <c r="H36" s="171"/>
      <c r="I36" s="144"/>
      <c r="J36" s="151"/>
    </row>
    <row r="37" spans="2:10">
      <c r="B37" s="91" t="s">
        <v>28</v>
      </c>
      <c r="C37" s="84" t="s">
        <v>29</v>
      </c>
      <c r="D37" s="671">
        <v>6596.78</v>
      </c>
      <c r="E37" s="271">
        <v>7383.98</v>
      </c>
      <c r="F37" s="81"/>
      <c r="G37" s="150"/>
      <c r="H37" s="171"/>
      <c r="I37" s="144"/>
      <c r="J37" s="151"/>
    </row>
    <row r="38" spans="2:10">
      <c r="B38" s="91" t="s">
        <v>30</v>
      </c>
      <c r="C38" s="84" t="s">
        <v>31</v>
      </c>
      <c r="D38" s="671">
        <v>0</v>
      </c>
      <c r="E38" s="271">
        <v>0</v>
      </c>
      <c r="F38" s="81"/>
      <c r="G38" s="150"/>
      <c r="H38" s="150"/>
      <c r="I38" s="144"/>
      <c r="J38" s="151"/>
    </row>
    <row r="39" spans="2:10">
      <c r="B39" s="92" t="s">
        <v>32</v>
      </c>
      <c r="C39" s="93" t="s">
        <v>33</v>
      </c>
      <c r="D39" s="672">
        <v>0</v>
      </c>
      <c r="E39" s="273">
        <v>50516.25</v>
      </c>
      <c r="F39" s="81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673">
        <v>146372.89000000001</v>
      </c>
      <c r="E40" s="275">
        <v>139111.64000000001</v>
      </c>
      <c r="F40" s="82"/>
      <c r="G40" s="151"/>
      <c r="H40" s="146"/>
    </row>
    <row r="41" spans="2:10" ht="13.5" thickBot="1">
      <c r="B41" s="66" t="s">
        <v>36</v>
      </c>
      <c r="C41" s="67" t="s">
        <v>37</v>
      </c>
      <c r="D41" s="674">
        <v>1021643.21</v>
      </c>
      <c r="E41" s="277">
        <f>SUM(E26,E27,E40)</f>
        <v>1128572.3199999998</v>
      </c>
      <c r="F41" s="81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53"/>
      <c r="H46" s="153"/>
    </row>
    <row r="47" spans="2:10">
      <c r="B47" s="68" t="s">
        <v>3</v>
      </c>
      <c r="C47" s="4" t="s">
        <v>39</v>
      </c>
      <c r="D47" s="281">
        <v>4611.3249999999998</v>
      </c>
      <c r="E47" s="282">
        <v>4966.1832000000004</v>
      </c>
      <c r="G47" s="144"/>
    </row>
    <row r="48" spans="2:10">
      <c r="B48" s="78" t="s">
        <v>5</v>
      </c>
      <c r="C48" s="9" t="s">
        <v>40</v>
      </c>
      <c r="D48" s="281">
        <v>4966.1832000000004</v>
      </c>
      <c r="E48" s="283">
        <v>4833.079213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175.43</v>
      </c>
      <c r="E50" s="286">
        <v>205.72</v>
      </c>
    </row>
    <row r="51" spans="2:5">
      <c r="B51" s="68" t="s">
        <v>5</v>
      </c>
      <c r="C51" s="4" t="s">
        <v>109</v>
      </c>
      <c r="D51" s="281">
        <v>174.04</v>
      </c>
      <c r="E51" s="286">
        <v>179.33</v>
      </c>
    </row>
    <row r="52" spans="2:5">
      <c r="B52" s="68" t="s">
        <v>7</v>
      </c>
      <c r="C52" s="4" t="s">
        <v>110</v>
      </c>
      <c r="D52" s="281">
        <v>210.75</v>
      </c>
      <c r="E52" s="286">
        <v>233.8</v>
      </c>
    </row>
    <row r="53" spans="2:5" ht="13" thickBot="1">
      <c r="B53" s="69" t="s">
        <v>8</v>
      </c>
      <c r="C53" s="11" t="s">
        <v>40</v>
      </c>
      <c r="D53" s="287">
        <v>205.72</v>
      </c>
      <c r="E53" s="288">
        <v>233.51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1128572.32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1128572.32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1128572.32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1128572.32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1128572.32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9:E9"/>
    <mergeCell ref="B2:E2"/>
    <mergeCell ref="B3:E3"/>
    <mergeCell ref="B5:E5"/>
    <mergeCell ref="B6:E6"/>
    <mergeCell ref="B8:E8"/>
    <mergeCell ref="B56:E56"/>
    <mergeCell ref="B57:C57"/>
    <mergeCell ref="B21:C21"/>
    <mergeCell ref="B23:E23"/>
    <mergeCell ref="B24:E24"/>
    <mergeCell ref="B43:E43"/>
    <mergeCell ref="B44:E44"/>
    <mergeCell ref="B55:E55"/>
  </mergeCells>
  <pageMargins left="0.7" right="0.7" top="0.75" bottom="0.75" header="0.3" footer="0.3"/>
  <pageSetup paperSize="9" orientation="portrait" horizontalDpi="90" verticalDpi="90" r:id="rId1"/>
  <headerFooter>
    <oddHeader>&amp;C&amp;"Calibri"&amp;10&amp;K000000Confidential&amp;1#</oddHeader>
  </headerFooter>
  <customProperties>
    <customPr name="_pios_id" r:id="rId2"/>
  </customPropertie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Arkusz45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145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253033.29</v>
      </c>
      <c r="E11" s="262">
        <f>SUM(E12:E16)</f>
        <v>258088.05</v>
      </c>
    </row>
    <row r="12" spans="2:12">
      <c r="B12" s="72" t="s">
        <v>3</v>
      </c>
      <c r="C12" s="4" t="s">
        <v>4</v>
      </c>
      <c r="D12" s="292">
        <v>253033.29</v>
      </c>
      <c r="E12" s="293">
        <v>258088.05</v>
      </c>
    </row>
    <row r="13" spans="2:12">
      <c r="B13" s="72" t="s">
        <v>5</v>
      </c>
      <c r="C13" s="49" t="s">
        <v>6</v>
      </c>
      <c r="D13" s="292">
        <v>0</v>
      </c>
      <c r="E13" s="668">
        <v>0</v>
      </c>
    </row>
    <row r="14" spans="2:12">
      <c r="B14" s="72" t="s">
        <v>7</v>
      </c>
      <c r="C14" s="49" t="s">
        <v>9</v>
      </c>
      <c r="D14" s="292">
        <v>0</v>
      </c>
      <c r="E14" s="668">
        <v>0</v>
      </c>
      <c r="G14" s="145"/>
    </row>
    <row r="15" spans="2:12">
      <c r="B15" s="72" t="s">
        <v>101</v>
      </c>
      <c r="C15" s="49" t="s">
        <v>10</v>
      </c>
      <c r="D15" s="292">
        <v>0</v>
      </c>
      <c r="E15" s="668">
        <v>0</v>
      </c>
    </row>
    <row r="16" spans="2:12">
      <c r="B16" s="73" t="s">
        <v>102</v>
      </c>
      <c r="C16" s="59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72" t="s">
        <v>3</v>
      </c>
      <c r="C18" s="4" t="s">
        <v>10</v>
      </c>
      <c r="D18" s="294">
        <v>0</v>
      </c>
      <c r="E18" s="668">
        <v>0</v>
      </c>
    </row>
    <row r="19" spans="2:11">
      <c r="B19" s="72" t="s">
        <v>5</v>
      </c>
      <c r="C19" s="49" t="s">
        <v>103</v>
      </c>
      <c r="D19" s="292">
        <v>0</v>
      </c>
      <c r="E19" s="668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253033.29</v>
      </c>
      <c r="E21" s="277">
        <f>E11-E17</f>
        <v>258088.05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669">
        <v>272744</v>
      </c>
      <c r="E26" s="266">
        <f>D21</f>
        <v>253033.29</v>
      </c>
      <c r="G26" s="144"/>
    </row>
    <row r="27" spans="2:11" ht="13">
      <c r="B27" s="6" t="s">
        <v>16</v>
      </c>
      <c r="C27" s="7" t="s">
        <v>106</v>
      </c>
      <c r="D27" s="670">
        <v>-37398.660000000003</v>
      </c>
      <c r="E27" s="268">
        <v>-12245.31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670">
        <v>34923.22</v>
      </c>
      <c r="E28" s="269">
        <v>33706.81</v>
      </c>
      <c r="F28" s="52"/>
      <c r="G28" s="150"/>
      <c r="H28" s="150"/>
      <c r="I28" s="144"/>
      <c r="J28" s="151"/>
    </row>
    <row r="29" spans="2:11">
      <c r="B29" s="70" t="s">
        <v>3</v>
      </c>
      <c r="C29" s="4" t="s">
        <v>19</v>
      </c>
      <c r="D29" s="671">
        <v>34923.22</v>
      </c>
      <c r="E29" s="271">
        <v>33706.79</v>
      </c>
      <c r="F29" s="52"/>
      <c r="G29" s="150"/>
      <c r="H29" s="150"/>
      <c r="I29" s="144"/>
      <c r="J29" s="151"/>
    </row>
    <row r="30" spans="2:11">
      <c r="B30" s="70" t="s">
        <v>5</v>
      </c>
      <c r="C30" s="4" t="s">
        <v>20</v>
      </c>
      <c r="D30" s="671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70" t="s">
        <v>7</v>
      </c>
      <c r="C31" s="4" t="s">
        <v>21</v>
      </c>
      <c r="D31" s="671">
        <v>0</v>
      </c>
      <c r="E31" s="271">
        <v>0.02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670">
        <v>72321.88</v>
      </c>
      <c r="E32" s="269">
        <v>45952.12</v>
      </c>
      <c r="F32" s="52"/>
      <c r="G32" s="161"/>
      <c r="H32" s="150"/>
      <c r="I32" s="144"/>
      <c r="J32" s="151"/>
    </row>
    <row r="33" spans="2:10">
      <c r="B33" s="70" t="s">
        <v>3</v>
      </c>
      <c r="C33" s="4" t="s">
        <v>24</v>
      </c>
      <c r="D33" s="671">
        <v>66664.039999999994</v>
      </c>
      <c r="E33" s="271">
        <v>40827.69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671">
        <v>0</v>
      </c>
      <c r="E34" s="271">
        <v>0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671">
        <v>3740.81</v>
      </c>
      <c r="E35" s="271">
        <v>3266.37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671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671">
        <v>1916.99</v>
      </c>
      <c r="E37" s="271">
        <v>1858.06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671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71" t="s">
        <v>32</v>
      </c>
      <c r="C39" s="9" t="s">
        <v>33</v>
      </c>
      <c r="D39" s="672">
        <v>0.04</v>
      </c>
      <c r="E39" s="273">
        <v>0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673">
        <v>17687.95</v>
      </c>
      <c r="E40" s="275">
        <v>17300.07</v>
      </c>
      <c r="G40" s="151"/>
      <c r="H40" s="171"/>
    </row>
    <row r="41" spans="2:10" ht="13.5" thickBot="1">
      <c r="B41" s="66" t="s">
        <v>36</v>
      </c>
      <c r="C41" s="67" t="s">
        <v>37</v>
      </c>
      <c r="D41" s="674">
        <v>253033.29</v>
      </c>
      <c r="E41" s="277">
        <f>SUM(E26,E27,E40)</f>
        <v>258088.05000000002</v>
      </c>
      <c r="F41" s="54"/>
      <c r="G41" s="151"/>
      <c r="H41" s="17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6" thickBot="1">
      <c r="B44" s="241" t="s">
        <v>116</v>
      </c>
      <c r="C44" s="241"/>
      <c r="D44" s="241"/>
      <c r="E44" s="241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2258.3753999999999</v>
      </c>
      <c r="E47" s="282">
        <v>1966.529</v>
      </c>
      <c r="G47" s="144"/>
    </row>
    <row r="48" spans="2:10">
      <c r="B48" s="78" t="s">
        <v>5</v>
      </c>
      <c r="C48" s="9" t="s">
        <v>40</v>
      </c>
      <c r="D48" s="281">
        <v>1966.529</v>
      </c>
      <c r="E48" s="283">
        <v>1880.1489999999999</v>
      </c>
      <c r="G48" s="153"/>
      <c r="H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120.77</v>
      </c>
      <c r="E50" s="286">
        <v>128.66999999999999</v>
      </c>
    </row>
    <row r="51" spans="2:5">
      <c r="B51" s="68" t="s">
        <v>5</v>
      </c>
      <c r="C51" s="4" t="s">
        <v>109</v>
      </c>
      <c r="D51" s="281">
        <v>119.61</v>
      </c>
      <c r="E51" s="286">
        <v>122.05</v>
      </c>
    </row>
    <row r="52" spans="2:5">
      <c r="B52" s="68" t="s">
        <v>7</v>
      </c>
      <c r="C52" s="4" t="s">
        <v>110</v>
      </c>
      <c r="D52" s="281">
        <v>131.36000000000001</v>
      </c>
      <c r="E52" s="286">
        <v>137.37</v>
      </c>
    </row>
    <row r="53" spans="2:5" ht="13" thickBot="1">
      <c r="B53" s="69" t="s">
        <v>8</v>
      </c>
      <c r="C53" s="11" t="s">
        <v>40</v>
      </c>
      <c r="D53" s="287">
        <v>128.66999999999999</v>
      </c>
      <c r="E53" s="288">
        <v>137.27000000000001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258088.05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258088.05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258088.05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258088.05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258088.05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horizontalDpi="90" verticalDpi="90" r:id="rId1"/>
  <headerFooter>
    <oddHeader>&amp;C&amp;"Calibri"&amp;10&amp;K000000Confidential&amp;1#</oddHeader>
  </headerFooter>
  <customProperties>
    <customPr name="_pios_id" r:id="rId2"/>
  </customPropertie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Arkusz46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146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740420.37</v>
      </c>
      <c r="E11" s="262">
        <f>SUM(E12:E16)</f>
        <v>797878.83</v>
      </c>
    </row>
    <row r="12" spans="2:12">
      <c r="B12" s="72" t="s">
        <v>3</v>
      </c>
      <c r="C12" s="4" t="s">
        <v>4</v>
      </c>
      <c r="D12" s="292">
        <v>740420.37</v>
      </c>
      <c r="E12" s="293">
        <v>797878.83</v>
      </c>
    </row>
    <row r="13" spans="2:12">
      <c r="B13" s="72" t="s">
        <v>5</v>
      </c>
      <c r="C13" s="49" t="s">
        <v>6</v>
      </c>
      <c r="D13" s="292">
        <v>0</v>
      </c>
      <c r="E13" s="668">
        <v>0</v>
      </c>
    </row>
    <row r="14" spans="2:12">
      <c r="B14" s="72" t="s">
        <v>7</v>
      </c>
      <c r="C14" s="49" t="s">
        <v>9</v>
      </c>
      <c r="D14" s="292">
        <v>0</v>
      </c>
      <c r="E14" s="668">
        <v>0</v>
      </c>
      <c r="G14" s="145"/>
    </row>
    <row r="15" spans="2:12">
      <c r="B15" s="72" t="s">
        <v>101</v>
      </c>
      <c r="C15" s="49" t="s">
        <v>10</v>
      </c>
      <c r="D15" s="292">
        <v>0</v>
      </c>
      <c r="E15" s="668">
        <v>0</v>
      </c>
    </row>
    <row r="16" spans="2:12">
      <c r="B16" s="73" t="s">
        <v>102</v>
      </c>
      <c r="C16" s="59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72" t="s">
        <v>3</v>
      </c>
      <c r="C18" s="4" t="s">
        <v>10</v>
      </c>
      <c r="D18" s="294">
        <v>0</v>
      </c>
      <c r="E18" s="668">
        <v>0</v>
      </c>
    </row>
    <row r="19" spans="2:11">
      <c r="B19" s="72" t="s">
        <v>5</v>
      </c>
      <c r="C19" s="49" t="s">
        <v>103</v>
      </c>
      <c r="D19" s="292">
        <v>0</v>
      </c>
      <c r="E19" s="668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740420.37</v>
      </c>
      <c r="E21" s="277">
        <f>E11-E17</f>
        <v>797878.83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669">
        <v>646821.65</v>
      </c>
      <c r="E26" s="266">
        <f>D21</f>
        <v>740420.37</v>
      </c>
      <c r="G26" s="144"/>
    </row>
    <row r="27" spans="2:11" ht="13">
      <c r="B27" s="6" t="s">
        <v>16</v>
      </c>
      <c r="C27" s="7" t="s">
        <v>106</v>
      </c>
      <c r="D27" s="670">
        <v>11983.02</v>
      </c>
      <c r="E27" s="268">
        <v>-22372.560000000001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670">
        <v>60879.54</v>
      </c>
      <c r="E28" s="269">
        <v>55866.02</v>
      </c>
      <c r="F28" s="52"/>
      <c r="G28" s="150"/>
      <c r="H28" s="150"/>
      <c r="I28" s="144"/>
      <c r="J28" s="151"/>
    </row>
    <row r="29" spans="2:11">
      <c r="B29" s="70" t="s">
        <v>3</v>
      </c>
      <c r="C29" s="4" t="s">
        <v>19</v>
      </c>
      <c r="D29" s="671">
        <v>60879.44</v>
      </c>
      <c r="E29" s="271">
        <v>55866.02</v>
      </c>
      <c r="F29" s="52"/>
      <c r="G29" s="150"/>
      <c r="H29" s="150"/>
      <c r="I29" s="144"/>
      <c r="J29" s="151"/>
    </row>
    <row r="30" spans="2:11">
      <c r="B30" s="70" t="s">
        <v>5</v>
      </c>
      <c r="C30" s="4" t="s">
        <v>20</v>
      </c>
      <c r="D30" s="671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70" t="s">
        <v>7</v>
      </c>
      <c r="C31" s="4" t="s">
        <v>21</v>
      </c>
      <c r="D31" s="671">
        <v>0.1</v>
      </c>
      <c r="E31" s="271">
        <v>0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670">
        <v>48896.52</v>
      </c>
      <c r="E32" s="269">
        <v>78238.58</v>
      </c>
      <c r="F32" s="52"/>
      <c r="G32" s="161"/>
      <c r="H32" s="150"/>
      <c r="I32" s="144"/>
      <c r="J32" s="151"/>
    </row>
    <row r="33" spans="2:10">
      <c r="B33" s="70" t="s">
        <v>3</v>
      </c>
      <c r="C33" s="4" t="s">
        <v>24</v>
      </c>
      <c r="D33" s="671">
        <v>38389.89</v>
      </c>
      <c r="E33" s="271">
        <v>67886.81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671">
        <v>0</v>
      </c>
      <c r="E34" s="271">
        <v>0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671">
        <v>5555.09</v>
      </c>
      <c r="E35" s="271">
        <v>4950.6899999999996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671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671">
        <v>4951.54</v>
      </c>
      <c r="E37" s="271">
        <v>5401.08</v>
      </c>
      <c r="F37" s="52"/>
      <c r="G37" s="150"/>
      <c r="H37" s="171"/>
      <c r="I37" s="144"/>
      <c r="J37" s="151"/>
    </row>
    <row r="38" spans="2:10">
      <c r="B38" s="70" t="s">
        <v>30</v>
      </c>
      <c r="C38" s="4" t="s">
        <v>31</v>
      </c>
      <c r="D38" s="671">
        <v>0</v>
      </c>
      <c r="E38" s="271">
        <v>0</v>
      </c>
      <c r="F38" s="52"/>
      <c r="G38" s="150"/>
      <c r="H38" s="171"/>
      <c r="I38" s="144"/>
      <c r="J38" s="151"/>
    </row>
    <row r="39" spans="2:10">
      <c r="B39" s="71" t="s">
        <v>32</v>
      </c>
      <c r="C39" s="9" t="s">
        <v>33</v>
      </c>
      <c r="D39" s="672">
        <v>0</v>
      </c>
      <c r="E39" s="273">
        <v>0</v>
      </c>
      <c r="F39" s="52"/>
      <c r="G39" s="150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673">
        <v>81615.7</v>
      </c>
      <c r="E40" s="275">
        <v>79831.02</v>
      </c>
      <c r="G40" s="151"/>
    </row>
    <row r="41" spans="2:10" ht="13.5" thickBot="1">
      <c r="B41" s="66" t="s">
        <v>36</v>
      </c>
      <c r="C41" s="67" t="s">
        <v>37</v>
      </c>
      <c r="D41" s="674">
        <v>740420.37</v>
      </c>
      <c r="E41" s="277">
        <f>SUM(E26,E27,E40)</f>
        <v>797878.83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4372.7802000000001</v>
      </c>
      <c r="E47" s="282">
        <v>4453.3885</v>
      </c>
      <c r="G47" s="144"/>
      <c r="H47" s="153"/>
    </row>
    <row r="48" spans="2:10">
      <c r="B48" s="78" t="s">
        <v>5</v>
      </c>
      <c r="C48" s="9" t="s">
        <v>40</v>
      </c>
      <c r="D48" s="281">
        <v>4453.3885</v>
      </c>
      <c r="E48" s="283">
        <v>4330.6493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147.91999999999999</v>
      </c>
      <c r="E50" s="286">
        <v>166.26</v>
      </c>
    </row>
    <row r="51" spans="2:5">
      <c r="B51" s="68" t="s">
        <v>5</v>
      </c>
      <c r="C51" s="4" t="s">
        <v>109</v>
      </c>
      <c r="D51" s="281">
        <v>146.88</v>
      </c>
      <c r="E51" s="286">
        <v>151.4</v>
      </c>
    </row>
    <row r="52" spans="2:5">
      <c r="B52" s="68" t="s">
        <v>7</v>
      </c>
      <c r="C52" s="4" t="s">
        <v>110</v>
      </c>
      <c r="D52" s="281">
        <v>170</v>
      </c>
      <c r="E52" s="286">
        <v>184.43</v>
      </c>
    </row>
    <row r="53" spans="2:5" ht="13" thickBot="1">
      <c r="B53" s="69" t="s">
        <v>8</v>
      </c>
      <c r="C53" s="11" t="s">
        <v>40</v>
      </c>
      <c r="D53" s="287">
        <v>166.26</v>
      </c>
      <c r="E53" s="288">
        <v>184.24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797878.83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797878.83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797878.83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797878.83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797878.83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9:E9"/>
    <mergeCell ref="B2:E2"/>
    <mergeCell ref="B3:E3"/>
    <mergeCell ref="B5:E5"/>
    <mergeCell ref="B6:E6"/>
    <mergeCell ref="B8:E8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Arkusz53"/>
  <dimension ref="A1:L95"/>
  <sheetViews>
    <sheetView zoomScale="85" zoomScaleNormal="85" workbookViewId="0">
      <selection activeCell="G94" sqref="G94"/>
    </sheetView>
  </sheetViews>
  <sheetFormatPr defaultRowHeight="10"/>
  <cols>
    <col min="1" max="1" width="9.1796875" style="1"/>
    <col min="2" max="2" width="4.453125" style="1" bestFit="1" customWidth="1"/>
    <col min="3" max="3" width="77.7265625" style="1" customWidth="1"/>
    <col min="4" max="4" width="17.453125" style="448" bestFit="1" customWidth="1"/>
    <col min="5" max="5" width="17.179687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9.1796875" style="304" bestFit="1" customWidth="1"/>
    <col min="11" max="11" width="7.453125" style="304" bestFit="1" customWidth="1"/>
    <col min="12" max="12" width="12.453125" style="304" bestFit="1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H2" s="677"/>
      <c r="I2" s="677"/>
      <c r="J2" s="335"/>
      <c r="L2" s="123"/>
    </row>
    <row r="3" spans="2:12" ht="10.5">
      <c r="B3" s="305" t="s">
        <v>201</v>
      </c>
      <c r="C3" s="305"/>
      <c r="D3" s="305"/>
      <c r="E3" s="305"/>
      <c r="H3" s="677"/>
      <c r="I3" s="677"/>
      <c r="J3" s="335"/>
    </row>
    <row r="4" spans="2:12" ht="10.5">
      <c r="B4" s="306"/>
      <c r="C4" s="306"/>
      <c r="D4" s="391"/>
      <c r="E4" s="391"/>
      <c r="J4" s="335"/>
    </row>
    <row r="5" spans="2:12">
      <c r="B5" s="307" t="s">
        <v>0</v>
      </c>
      <c r="C5" s="307"/>
      <c r="D5" s="307"/>
      <c r="E5" s="307"/>
    </row>
    <row r="6" spans="2:12">
      <c r="B6" s="308" t="s">
        <v>202</v>
      </c>
      <c r="C6" s="308"/>
      <c r="D6" s="308"/>
      <c r="E6" s="308"/>
      <c r="F6" s="67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</row>
    <row r="11" spans="2:12" ht="10.5">
      <c r="B11" s="315" t="s">
        <v>2</v>
      </c>
      <c r="C11" s="502" t="s">
        <v>104</v>
      </c>
      <c r="D11" s="395">
        <v>266638.96000000002</v>
      </c>
      <c r="E11" s="396">
        <f>SUM(E12:E16)</f>
        <v>306692.81</v>
      </c>
    </row>
    <row r="12" spans="2:12">
      <c r="B12" s="317" t="s">
        <v>3</v>
      </c>
      <c r="C12" s="339" t="s">
        <v>4</v>
      </c>
      <c r="D12" s="397">
        <v>266638.96000000002</v>
      </c>
      <c r="E12" s="398">
        <v>306692.81</v>
      </c>
    </row>
    <row r="13" spans="2:12">
      <c r="B13" s="317" t="s">
        <v>5</v>
      </c>
      <c r="C13" s="450" t="s">
        <v>6</v>
      </c>
      <c r="D13" s="397">
        <v>0</v>
      </c>
      <c r="E13" s="679">
        <v>0</v>
      </c>
    </row>
    <row r="14" spans="2:12">
      <c r="B14" s="317" t="s">
        <v>7</v>
      </c>
      <c r="C14" s="450" t="s">
        <v>9</v>
      </c>
      <c r="D14" s="397">
        <v>0</v>
      </c>
      <c r="E14" s="679">
        <v>0</v>
      </c>
      <c r="G14" s="350"/>
    </row>
    <row r="15" spans="2:12">
      <c r="B15" s="317" t="s">
        <v>101</v>
      </c>
      <c r="C15" s="450" t="s">
        <v>10</v>
      </c>
      <c r="D15" s="397">
        <v>0</v>
      </c>
      <c r="E15" s="679">
        <v>0</v>
      </c>
    </row>
    <row r="16" spans="2:12">
      <c r="B16" s="319" t="s">
        <v>102</v>
      </c>
      <c r="C16" s="454" t="s">
        <v>11</v>
      </c>
      <c r="D16" s="399">
        <v>0</v>
      </c>
      <c r="E16" s="679">
        <v>0</v>
      </c>
    </row>
    <row r="17" spans="2:11" ht="10.5">
      <c r="B17" s="321" t="s">
        <v>12</v>
      </c>
      <c r="C17" s="341" t="s">
        <v>64</v>
      </c>
      <c r="D17" s="401">
        <v>0</v>
      </c>
      <c r="E17" s="708">
        <v>0</v>
      </c>
    </row>
    <row r="18" spans="2:11">
      <c r="B18" s="317" t="s">
        <v>3</v>
      </c>
      <c r="C18" s="339" t="s">
        <v>10</v>
      </c>
      <c r="D18" s="399">
        <v>0</v>
      </c>
      <c r="E18" s="679">
        <v>0</v>
      </c>
    </row>
    <row r="19" spans="2:11">
      <c r="B19" s="317" t="s">
        <v>5</v>
      </c>
      <c r="C19" s="450" t="s">
        <v>103</v>
      </c>
      <c r="D19" s="397">
        <v>0</v>
      </c>
      <c r="E19" s="679">
        <v>0</v>
      </c>
    </row>
    <row r="20" spans="2:11" ht="10.5" thickBot="1">
      <c r="B20" s="323" t="s">
        <v>7</v>
      </c>
      <c r="C20" s="324" t="s">
        <v>13</v>
      </c>
      <c r="D20" s="403">
        <v>0</v>
      </c>
      <c r="E20" s="679">
        <v>0</v>
      </c>
    </row>
    <row r="21" spans="2:11" ht="11" thickBot="1">
      <c r="B21" s="325" t="s">
        <v>105</v>
      </c>
      <c r="C21" s="326"/>
      <c r="D21" s="405">
        <v>266638.96000000002</v>
      </c>
      <c r="E21" s="406">
        <f>E11-E17</f>
        <v>306692.81</v>
      </c>
      <c r="F21" s="327"/>
      <c r="G21" s="327"/>
      <c r="H21" s="328"/>
      <c r="J21" s="329"/>
      <c r="K21" s="328"/>
    </row>
    <row r="22" spans="2:11">
      <c r="B22" s="2"/>
      <c r="C22" s="5"/>
      <c r="D22" s="263"/>
      <c r="E22" s="263"/>
      <c r="G22" s="327"/>
      <c r="H22" s="680"/>
    </row>
    <row r="23" spans="2:11" ht="10.5">
      <c r="B23" s="310" t="s">
        <v>99</v>
      </c>
      <c r="C23" s="330"/>
      <c r="D23" s="330"/>
      <c r="E23" s="330"/>
      <c r="G23" s="123"/>
    </row>
    <row r="24" spans="2:11" ht="11" thickBot="1">
      <c r="B24" s="312" t="s">
        <v>100</v>
      </c>
      <c r="C24" s="331"/>
      <c r="D24" s="331"/>
      <c r="E24" s="331"/>
    </row>
    <row r="25" spans="2:11" ht="11" thickBot="1">
      <c r="B25" s="313"/>
      <c r="C25" s="332" t="s">
        <v>1</v>
      </c>
      <c r="D25" s="393" t="s">
        <v>195</v>
      </c>
      <c r="E25" s="394" t="s">
        <v>200</v>
      </c>
    </row>
    <row r="26" spans="2:11" ht="10.5">
      <c r="B26" s="333" t="s">
        <v>14</v>
      </c>
      <c r="C26" s="334" t="s">
        <v>15</v>
      </c>
      <c r="D26" s="681">
        <v>451341.79</v>
      </c>
      <c r="E26" s="408">
        <f>D21</f>
        <v>266638.96000000002</v>
      </c>
      <c r="G26" s="335"/>
    </row>
    <row r="27" spans="2:11" ht="10.5">
      <c r="B27" s="321" t="s">
        <v>16</v>
      </c>
      <c r="C27" s="336" t="s">
        <v>106</v>
      </c>
      <c r="D27" s="682">
        <v>-206081</v>
      </c>
      <c r="E27" s="410">
        <v>-4362.66</v>
      </c>
      <c r="F27" s="123"/>
      <c r="G27" s="335"/>
      <c r="H27" s="337"/>
      <c r="I27" s="123"/>
      <c r="J27" s="335"/>
    </row>
    <row r="28" spans="2:11" ht="10.5">
      <c r="B28" s="321" t="s">
        <v>17</v>
      </c>
      <c r="C28" s="336" t="s">
        <v>18</v>
      </c>
      <c r="D28" s="682">
        <v>0</v>
      </c>
      <c r="E28" s="411">
        <v>0.03</v>
      </c>
      <c r="F28" s="123"/>
      <c r="G28" s="123"/>
      <c r="H28" s="337"/>
      <c r="I28" s="123"/>
      <c r="J28" s="335"/>
    </row>
    <row r="29" spans="2:11" ht="10.5">
      <c r="B29" s="338" t="s">
        <v>3</v>
      </c>
      <c r="C29" s="339" t="s">
        <v>19</v>
      </c>
      <c r="D29" s="683">
        <v>0</v>
      </c>
      <c r="E29" s="413">
        <v>0</v>
      </c>
      <c r="F29" s="123"/>
      <c r="G29" s="123"/>
      <c r="H29" s="337"/>
      <c r="I29" s="123"/>
      <c r="J29" s="335"/>
    </row>
    <row r="30" spans="2:11" ht="10.5">
      <c r="B30" s="338" t="s">
        <v>5</v>
      </c>
      <c r="C30" s="339" t="s">
        <v>20</v>
      </c>
      <c r="D30" s="683">
        <v>0</v>
      </c>
      <c r="E30" s="413">
        <v>0</v>
      </c>
      <c r="F30" s="123"/>
      <c r="G30" s="123"/>
      <c r="H30" s="337"/>
      <c r="I30" s="123"/>
      <c r="J30" s="335"/>
    </row>
    <row r="31" spans="2:11" ht="10.5">
      <c r="B31" s="338" t="s">
        <v>7</v>
      </c>
      <c r="C31" s="339" t="s">
        <v>21</v>
      </c>
      <c r="D31" s="683">
        <v>0</v>
      </c>
      <c r="E31" s="413">
        <v>0.03</v>
      </c>
      <c r="F31" s="123"/>
      <c r="G31" s="123"/>
      <c r="H31" s="337"/>
      <c r="I31" s="123"/>
      <c r="J31" s="335"/>
    </row>
    <row r="32" spans="2:11" ht="10.5">
      <c r="B32" s="340" t="s">
        <v>22</v>
      </c>
      <c r="C32" s="341" t="s">
        <v>23</v>
      </c>
      <c r="D32" s="682">
        <v>206081</v>
      </c>
      <c r="E32" s="411">
        <v>4362.6899999999996</v>
      </c>
      <c r="F32" s="123"/>
      <c r="G32" s="335"/>
      <c r="H32" s="337"/>
      <c r="I32" s="123"/>
      <c r="J32" s="335"/>
    </row>
    <row r="33" spans="2:10" ht="10.5">
      <c r="B33" s="338" t="s">
        <v>3</v>
      </c>
      <c r="C33" s="339" t="s">
        <v>24</v>
      </c>
      <c r="D33" s="683">
        <v>199652.21</v>
      </c>
      <c r="E33" s="413">
        <v>0</v>
      </c>
      <c r="F33" s="123"/>
      <c r="G33" s="123"/>
      <c r="I33" s="123"/>
      <c r="J33" s="335"/>
    </row>
    <row r="34" spans="2:10" ht="10.5">
      <c r="B34" s="338" t="s">
        <v>5</v>
      </c>
      <c r="C34" s="339" t="s">
        <v>25</v>
      </c>
      <c r="D34" s="683">
        <v>0</v>
      </c>
      <c r="E34" s="413">
        <v>0</v>
      </c>
      <c r="F34" s="123"/>
      <c r="G34" s="123"/>
      <c r="I34" s="123"/>
      <c r="J34" s="335"/>
    </row>
    <row r="35" spans="2:10" ht="10.5">
      <c r="B35" s="338" t="s">
        <v>7</v>
      </c>
      <c r="C35" s="339" t="s">
        <v>26</v>
      </c>
      <c r="D35" s="683">
        <v>648.4</v>
      </c>
      <c r="E35" s="413">
        <v>152.91999999999999</v>
      </c>
      <c r="F35" s="123"/>
      <c r="G35" s="123"/>
      <c r="H35" s="337"/>
      <c r="I35" s="123"/>
      <c r="J35" s="335"/>
    </row>
    <row r="36" spans="2:10" ht="10.5">
      <c r="B36" s="338" t="s">
        <v>8</v>
      </c>
      <c r="C36" s="339" t="s">
        <v>27</v>
      </c>
      <c r="D36" s="683">
        <v>0</v>
      </c>
      <c r="E36" s="413">
        <v>0</v>
      </c>
      <c r="F36" s="123"/>
      <c r="G36" s="123"/>
      <c r="H36" s="337"/>
      <c r="I36" s="123"/>
      <c r="J36" s="335"/>
    </row>
    <row r="37" spans="2:10" ht="10.5">
      <c r="B37" s="338" t="s">
        <v>28</v>
      </c>
      <c r="C37" s="339" t="s">
        <v>29</v>
      </c>
      <c r="D37" s="683">
        <v>5780.38</v>
      </c>
      <c r="E37" s="413">
        <v>4209.7700000000004</v>
      </c>
      <c r="F37" s="123"/>
      <c r="G37" s="123"/>
      <c r="H37" s="337"/>
      <c r="I37" s="123"/>
      <c r="J37" s="335"/>
    </row>
    <row r="38" spans="2:10" ht="10.5">
      <c r="B38" s="338" t="s">
        <v>30</v>
      </c>
      <c r="C38" s="339" t="s">
        <v>31</v>
      </c>
      <c r="D38" s="683">
        <v>0</v>
      </c>
      <c r="E38" s="413">
        <v>0</v>
      </c>
      <c r="F38" s="123"/>
      <c r="G38" s="123"/>
      <c r="H38" s="337"/>
      <c r="I38" s="123"/>
      <c r="J38" s="335"/>
    </row>
    <row r="39" spans="2:10" ht="10.5">
      <c r="B39" s="342" t="s">
        <v>32</v>
      </c>
      <c r="C39" s="343" t="s">
        <v>33</v>
      </c>
      <c r="D39" s="684">
        <v>0.01</v>
      </c>
      <c r="E39" s="415">
        <v>0</v>
      </c>
      <c r="F39" s="123"/>
      <c r="G39" s="123"/>
      <c r="H39" s="337"/>
      <c r="I39" s="123"/>
      <c r="J39" s="335"/>
    </row>
    <row r="40" spans="2:10" ht="11" thickBot="1">
      <c r="B40" s="344" t="s">
        <v>34</v>
      </c>
      <c r="C40" s="345" t="s">
        <v>35</v>
      </c>
      <c r="D40" s="685">
        <v>21378.17</v>
      </c>
      <c r="E40" s="417">
        <v>44416.51</v>
      </c>
      <c r="G40" s="335"/>
    </row>
    <row r="41" spans="2:10" ht="11" thickBot="1">
      <c r="B41" s="346" t="s">
        <v>36</v>
      </c>
      <c r="C41" s="347" t="s">
        <v>37</v>
      </c>
      <c r="D41" s="686">
        <v>266638.96000000002</v>
      </c>
      <c r="E41" s="406">
        <f>SUM(E26,E27,E40)</f>
        <v>306692.81000000006</v>
      </c>
      <c r="F41" s="327"/>
      <c r="G41" s="335"/>
    </row>
    <row r="42" spans="2:10" ht="10.5">
      <c r="B42" s="348"/>
      <c r="C42" s="348"/>
      <c r="D42" s="419"/>
      <c r="E42" s="419"/>
      <c r="F42" s="327"/>
      <c r="G42" s="350"/>
    </row>
    <row r="43" spans="2:10" ht="10.5">
      <c r="B43" s="310" t="s">
        <v>59</v>
      </c>
      <c r="C43" s="311"/>
      <c r="D43" s="311"/>
      <c r="E43" s="311"/>
      <c r="G43" s="123"/>
    </row>
    <row r="44" spans="2:10" ht="11" thickBot="1">
      <c r="B44" s="312" t="s">
        <v>116</v>
      </c>
      <c r="C44" s="351"/>
      <c r="D44" s="351"/>
      <c r="E44" s="351"/>
      <c r="G44" s="123"/>
    </row>
    <row r="45" spans="2:10" ht="11" thickBot="1">
      <c r="B45" s="313"/>
      <c r="C45" s="475" t="s">
        <v>38</v>
      </c>
      <c r="D45" s="393" t="s">
        <v>195</v>
      </c>
      <c r="E45" s="394" t="s">
        <v>200</v>
      </c>
      <c r="G45" s="123"/>
    </row>
    <row r="46" spans="2:10" ht="10.5">
      <c r="B46" s="476" t="s">
        <v>17</v>
      </c>
      <c r="C46" s="316" t="s">
        <v>107</v>
      </c>
      <c r="D46" s="420"/>
      <c r="E46" s="421"/>
      <c r="G46" s="123"/>
    </row>
    <row r="47" spans="2:10">
      <c r="B47" s="477" t="s">
        <v>3</v>
      </c>
      <c r="C47" s="339" t="s">
        <v>39</v>
      </c>
      <c r="D47" s="422">
        <v>30787.297999999999</v>
      </c>
      <c r="E47" s="423">
        <v>17484.522000000001</v>
      </c>
      <c r="G47" s="123"/>
    </row>
    <row r="48" spans="2:10">
      <c r="B48" s="478" t="s">
        <v>5</v>
      </c>
      <c r="C48" s="343" t="s">
        <v>40</v>
      </c>
      <c r="D48" s="422">
        <v>17484.522000000001</v>
      </c>
      <c r="E48" s="424">
        <v>17220.258999999998</v>
      </c>
      <c r="G48" s="123"/>
    </row>
    <row r="49" spans="2:5" ht="10.5">
      <c r="B49" s="480" t="s">
        <v>22</v>
      </c>
      <c r="C49" s="457" t="s">
        <v>108</v>
      </c>
      <c r="D49" s="425"/>
      <c r="E49" s="426"/>
    </row>
    <row r="50" spans="2:5">
      <c r="B50" s="477" t="s">
        <v>3</v>
      </c>
      <c r="C50" s="339" t="s">
        <v>39</v>
      </c>
      <c r="D50" s="422">
        <v>14.66</v>
      </c>
      <c r="E50" s="427">
        <v>15.25</v>
      </c>
    </row>
    <row r="51" spans="2:5">
      <c r="B51" s="477" t="s">
        <v>5</v>
      </c>
      <c r="C51" s="339" t="s">
        <v>109</v>
      </c>
      <c r="D51" s="422">
        <v>14.040000000000001</v>
      </c>
      <c r="E51" s="427">
        <v>13.88</v>
      </c>
    </row>
    <row r="52" spans="2:5">
      <c r="B52" s="477" t="s">
        <v>7</v>
      </c>
      <c r="C52" s="339" t="s">
        <v>110</v>
      </c>
      <c r="D52" s="422">
        <v>16.18</v>
      </c>
      <c r="E52" s="427">
        <v>17.87</v>
      </c>
    </row>
    <row r="53" spans="2:5" ht="10.5" thickBot="1">
      <c r="B53" s="481" t="s">
        <v>8</v>
      </c>
      <c r="C53" s="482" t="s">
        <v>40</v>
      </c>
      <c r="D53" s="428">
        <v>15.25</v>
      </c>
      <c r="E53" s="429">
        <v>17.809999999999999</v>
      </c>
    </row>
    <row r="54" spans="2:5">
      <c r="B54" s="483"/>
      <c r="C54" s="484"/>
      <c r="D54" s="430"/>
      <c r="E54" s="430"/>
    </row>
    <row r="55" spans="2:5" ht="10.5">
      <c r="B55" s="310" t="s">
        <v>61</v>
      </c>
      <c r="C55" s="311"/>
      <c r="D55" s="311"/>
      <c r="E55" s="311"/>
    </row>
    <row r="56" spans="2:5" ht="11" thickBot="1">
      <c r="B56" s="312" t="s">
        <v>111</v>
      </c>
      <c r="C56" s="351"/>
      <c r="D56" s="351"/>
      <c r="E56" s="351"/>
    </row>
    <row r="57" spans="2:5" ht="20.5" customHeight="1" thickBot="1">
      <c r="B57" s="687" t="s">
        <v>41</v>
      </c>
      <c r="C57" s="688"/>
      <c r="D57" s="202" t="s">
        <v>117</v>
      </c>
      <c r="E57" s="203" t="s">
        <v>112</v>
      </c>
    </row>
    <row r="58" spans="2:5" ht="10.5">
      <c r="B58" s="689" t="s">
        <v>17</v>
      </c>
      <c r="C58" s="690" t="s">
        <v>42</v>
      </c>
      <c r="D58" s="431">
        <f>D71+D87</f>
        <v>306692.81</v>
      </c>
      <c r="E58" s="432">
        <f>D58/E21</f>
        <v>1</v>
      </c>
    </row>
    <row r="59" spans="2:5" ht="20">
      <c r="B59" s="691" t="s">
        <v>3</v>
      </c>
      <c r="C59" s="692" t="s">
        <v>43</v>
      </c>
      <c r="D59" s="433">
        <v>0</v>
      </c>
      <c r="E59" s="434">
        <v>0</v>
      </c>
    </row>
    <row r="60" spans="2:5">
      <c r="B60" s="693" t="s">
        <v>204</v>
      </c>
      <c r="C60" s="692" t="s">
        <v>119</v>
      </c>
      <c r="D60" s="433">
        <v>0</v>
      </c>
      <c r="E60" s="434">
        <v>0</v>
      </c>
    </row>
    <row r="61" spans="2:5">
      <c r="B61" s="693" t="s">
        <v>205</v>
      </c>
      <c r="C61" s="692" t="s">
        <v>206</v>
      </c>
      <c r="D61" s="433">
        <v>0</v>
      </c>
      <c r="E61" s="434">
        <v>0</v>
      </c>
    </row>
    <row r="62" spans="2:5">
      <c r="B62" s="693" t="s">
        <v>207</v>
      </c>
      <c r="C62" s="692" t="s">
        <v>208</v>
      </c>
      <c r="D62" s="433">
        <v>0</v>
      </c>
      <c r="E62" s="434">
        <v>0</v>
      </c>
    </row>
    <row r="63" spans="2:5" ht="20">
      <c r="B63" s="694" t="s">
        <v>5</v>
      </c>
      <c r="C63" s="695" t="s">
        <v>44</v>
      </c>
      <c r="D63" s="433">
        <v>0</v>
      </c>
      <c r="E63" s="434">
        <v>0</v>
      </c>
    </row>
    <row r="64" spans="2:5">
      <c r="B64" s="694" t="s">
        <v>7</v>
      </c>
      <c r="C64" s="695" t="s">
        <v>45</v>
      </c>
      <c r="D64" s="433">
        <v>0</v>
      </c>
      <c r="E64" s="434">
        <v>0</v>
      </c>
    </row>
    <row r="65" spans="2:5">
      <c r="B65" s="696" t="s">
        <v>101</v>
      </c>
      <c r="C65" s="695" t="s">
        <v>209</v>
      </c>
      <c r="D65" s="433">
        <v>0</v>
      </c>
      <c r="E65" s="434">
        <v>0</v>
      </c>
    </row>
    <row r="66" spans="2:5">
      <c r="B66" s="696" t="s">
        <v>102</v>
      </c>
      <c r="C66" s="695" t="s">
        <v>11</v>
      </c>
      <c r="D66" s="433">
        <v>0</v>
      </c>
      <c r="E66" s="434">
        <v>0</v>
      </c>
    </row>
    <row r="67" spans="2:5">
      <c r="B67" s="694" t="s">
        <v>8</v>
      </c>
      <c r="C67" s="695" t="s">
        <v>46</v>
      </c>
      <c r="D67" s="433">
        <v>0</v>
      </c>
      <c r="E67" s="434">
        <v>0</v>
      </c>
    </row>
    <row r="68" spans="2:5">
      <c r="B68" s="696" t="s">
        <v>210</v>
      </c>
      <c r="C68" s="695" t="s">
        <v>209</v>
      </c>
      <c r="D68" s="433">
        <v>0</v>
      </c>
      <c r="E68" s="434">
        <v>0</v>
      </c>
    </row>
    <row r="69" spans="2:5">
      <c r="B69" s="696" t="s">
        <v>211</v>
      </c>
      <c r="C69" s="695" t="s">
        <v>11</v>
      </c>
      <c r="D69" s="433">
        <v>0</v>
      </c>
      <c r="E69" s="434">
        <v>0</v>
      </c>
    </row>
    <row r="70" spans="2:5">
      <c r="B70" s="694" t="s">
        <v>28</v>
      </c>
      <c r="C70" s="695" t="s">
        <v>47</v>
      </c>
      <c r="D70" s="435">
        <v>0</v>
      </c>
      <c r="E70" s="436">
        <v>0</v>
      </c>
    </row>
    <row r="71" spans="2:5">
      <c r="B71" s="691" t="s">
        <v>30</v>
      </c>
      <c r="C71" s="692" t="s">
        <v>48</v>
      </c>
      <c r="D71" s="433">
        <v>306692.81</v>
      </c>
      <c r="E71" s="434">
        <f>D71/E21</f>
        <v>1</v>
      </c>
    </row>
    <row r="72" spans="2:5">
      <c r="B72" s="691" t="s">
        <v>212</v>
      </c>
      <c r="C72" s="692" t="s">
        <v>213</v>
      </c>
      <c r="D72" s="433">
        <f>D71</f>
        <v>306692.81</v>
      </c>
      <c r="E72" s="434">
        <f>D72/$E$21</f>
        <v>1</v>
      </c>
    </row>
    <row r="73" spans="2:5">
      <c r="B73" s="691" t="s">
        <v>214</v>
      </c>
      <c r="C73" s="692" t="s">
        <v>215</v>
      </c>
      <c r="D73" s="433">
        <v>0</v>
      </c>
      <c r="E73" s="434">
        <v>0</v>
      </c>
    </row>
    <row r="74" spans="2:5">
      <c r="B74" s="691" t="s">
        <v>32</v>
      </c>
      <c r="C74" s="692" t="s">
        <v>113</v>
      </c>
      <c r="D74" s="433">
        <v>0</v>
      </c>
      <c r="E74" s="434">
        <v>0</v>
      </c>
    </row>
    <row r="75" spans="2:5">
      <c r="B75" s="691" t="s">
        <v>216</v>
      </c>
      <c r="C75" s="692" t="s">
        <v>217</v>
      </c>
      <c r="D75" s="433">
        <v>0</v>
      </c>
      <c r="E75" s="434">
        <v>0</v>
      </c>
    </row>
    <row r="76" spans="2:5">
      <c r="B76" s="691" t="s">
        <v>218</v>
      </c>
      <c r="C76" s="692" t="s">
        <v>219</v>
      </c>
      <c r="D76" s="433">
        <v>0</v>
      </c>
      <c r="E76" s="434">
        <v>0</v>
      </c>
    </row>
    <row r="77" spans="2:5">
      <c r="B77" s="691" t="s">
        <v>220</v>
      </c>
      <c r="C77" s="692" t="s">
        <v>221</v>
      </c>
      <c r="D77" s="433">
        <v>0</v>
      </c>
      <c r="E77" s="434">
        <v>0</v>
      </c>
    </row>
    <row r="78" spans="2:5">
      <c r="B78" s="691" t="s">
        <v>222</v>
      </c>
      <c r="C78" s="692" t="s">
        <v>223</v>
      </c>
      <c r="D78" s="433">
        <v>0</v>
      </c>
      <c r="E78" s="434">
        <v>0</v>
      </c>
    </row>
    <row r="79" spans="2:5">
      <c r="B79" s="691" t="s">
        <v>224</v>
      </c>
      <c r="C79" s="692" t="s">
        <v>225</v>
      </c>
      <c r="D79" s="433">
        <v>0</v>
      </c>
      <c r="E79" s="434">
        <v>0</v>
      </c>
    </row>
    <row r="80" spans="2:5">
      <c r="B80" s="691" t="s">
        <v>49</v>
      </c>
      <c r="C80" s="692" t="s">
        <v>50</v>
      </c>
      <c r="D80" s="433">
        <v>0</v>
      </c>
      <c r="E80" s="434">
        <v>0</v>
      </c>
    </row>
    <row r="81" spans="2:5">
      <c r="B81" s="694" t="s">
        <v>51</v>
      </c>
      <c r="C81" s="695" t="s">
        <v>52</v>
      </c>
      <c r="D81" s="433">
        <v>0</v>
      </c>
      <c r="E81" s="434">
        <v>0</v>
      </c>
    </row>
    <row r="82" spans="2:5">
      <c r="B82" s="694" t="s">
        <v>226</v>
      </c>
      <c r="C82" s="695" t="s">
        <v>227</v>
      </c>
      <c r="D82" s="433">
        <v>0</v>
      </c>
      <c r="E82" s="434">
        <v>0</v>
      </c>
    </row>
    <row r="83" spans="2:5">
      <c r="B83" s="694" t="s">
        <v>228</v>
      </c>
      <c r="C83" s="695" t="s">
        <v>229</v>
      </c>
      <c r="D83" s="433">
        <v>0</v>
      </c>
      <c r="E83" s="434">
        <v>0</v>
      </c>
    </row>
    <row r="84" spans="2:5">
      <c r="B84" s="694" t="s">
        <v>230</v>
      </c>
      <c r="C84" s="695" t="s">
        <v>231</v>
      </c>
      <c r="D84" s="433">
        <v>0</v>
      </c>
      <c r="E84" s="434">
        <v>0</v>
      </c>
    </row>
    <row r="85" spans="2:5">
      <c r="B85" s="694" t="s">
        <v>232</v>
      </c>
      <c r="C85" s="695" t="s">
        <v>233</v>
      </c>
      <c r="D85" s="433">
        <v>0</v>
      </c>
      <c r="E85" s="434">
        <v>0</v>
      </c>
    </row>
    <row r="86" spans="2:5">
      <c r="B86" s="697" t="s">
        <v>53</v>
      </c>
      <c r="C86" s="695" t="s">
        <v>54</v>
      </c>
      <c r="D86" s="435">
        <v>0</v>
      </c>
      <c r="E86" s="436">
        <v>0</v>
      </c>
    </row>
    <row r="87" spans="2:5">
      <c r="B87" s="697" t="s">
        <v>55</v>
      </c>
      <c r="C87" s="695" t="s">
        <v>56</v>
      </c>
      <c r="D87" s="437">
        <v>0</v>
      </c>
      <c r="E87" s="436">
        <f>D87/E21</f>
        <v>0</v>
      </c>
    </row>
    <row r="88" spans="2:5">
      <c r="B88" s="698" t="s">
        <v>57</v>
      </c>
      <c r="C88" s="699" t="s">
        <v>58</v>
      </c>
      <c r="D88" s="438">
        <v>0</v>
      </c>
      <c r="E88" s="439">
        <v>0</v>
      </c>
    </row>
    <row r="89" spans="2:5" ht="10.5">
      <c r="B89" s="700" t="s">
        <v>22</v>
      </c>
      <c r="C89" s="701" t="s">
        <v>60</v>
      </c>
      <c r="D89" s="440">
        <f>E13</f>
        <v>0</v>
      </c>
      <c r="E89" s="441">
        <f>D89/E21</f>
        <v>0</v>
      </c>
    </row>
    <row r="90" spans="2:5" ht="10.5">
      <c r="B90" s="702" t="s">
        <v>59</v>
      </c>
      <c r="C90" s="703" t="s">
        <v>62</v>
      </c>
      <c r="D90" s="442">
        <f>E14</f>
        <v>0</v>
      </c>
      <c r="E90" s="443">
        <f>D90/E21</f>
        <v>0</v>
      </c>
    </row>
    <row r="91" spans="2:5" ht="10.5">
      <c r="B91" s="704" t="s">
        <v>61</v>
      </c>
      <c r="C91" s="705" t="s">
        <v>64</v>
      </c>
      <c r="D91" s="444">
        <f>E17</f>
        <v>0</v>
      </c>
      <c r="E91" s="445">
        <f>D91/E21</f>
        <v>0</v>
      </c>
    </row>
    <row r="92" spans="2:5" ht="10.5">
      <c r="B92" s="700" t="s">
        <v>63</v>
      </c>
      <c r="C92" s="701" t="s">
        <v>65</v>
      </c>
      <c r="D92" s="440">
        <f>D58+D89+D90-D91</f>
        <v>306692.81</v>
      </c>
      <c r="E92" s="441">
        <f>E58+E89+E90-E91</f>
        <v>1</v>
      </c>
    </row>
    <row r="93" spans="2:5">
      <c r="B93" s="697" t="s">
        <v>3</v>
      </c>
      <c r="C93" s="695" t="s">
        <v>66</v>
      </c>
      <c r="D93" s="435">
        <v>0</v>
      </c>
      <c r="E93" s="436">
        <v>0</v>
      </c>
    </row>
    <row r="94" spans="2:5">
      <c r="B94" s="697" t="s">
        <v>5</v>
      </c>
      <c r="C94" s="695" t="s">
        <v>114</v>
      </c>
      <c r="D94" s="435">
        <f>D92</f>
        <v>306692.81</v>
      </c>
      <c r="E94" s="436">
        <f>E92</f>
        <v>1</v>
      </c>
    </row>
    <row r="95" spans="2:5" ht="10.5" thickBot="1">
      <c r="B95" s="706" t="s">
        <v>7</v>
      </c>
      <c r="C95" s="707" t="s">
        <v>115</v>
      </c>
      <c r="D95" s="446">
        <v>0</v>
      </c>
      <c r="E95" s="447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N95"/>
  <sheetViews>
    <sheetView zoomScale="85" zoomScaleNormal="85" workbookViewId="0">
      <selection sqref="A1:XFD1048576"/>
    </sheetView>
  </sheetViews>
  <sheetFormatPr defaultRowHeight="10"/>
  <cols>
    <col min="1" max="1" width="9.1796875" style="1"/>
    <col min="2" max="2" width="4.1796875" style="1" bestFit="1" customWidth="1"/>
    <col min="3" max="3" width="77.7265625" style="1" customWidth="1"/>
    <col min="4" max="4" width="17" style="448" bestFit="1" customWidth="1"/>
    <col min="5" max="5" width="16.45312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8.54296875" style="304" bestFit="1" customWidth="1"/>
    <col min="11" max="11" width="7" style="304" bestFit="1" customWidth="1"/>
    <col min="12" max="12" width="12.453125" style="304" bestFit="1" customWidth="1"/>
    <col min="13" max="13" width="8.7265625" style="304"/>
    <col min="14" max="14" width="12.453125" style="304" bestFit="1" customWidth="1"/>
    <col min="15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133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</row>
    <row r="11" spans="2:12" ht="10.5">
      <c r="B11" s="315" t="s">
        <v>2</v>
      </c>
      <c r="C11" s="502" t="s">
        <v>104</v>
      </c>
      <c r="D11" s="395">
        <v>86364588.450000003</v>
      </c>
      <c r="E11" s="396">
        <f>SUM(E12:E14,E16)</f>
        <v>92112668.599999994</v>
      </c>
      <c r="H11" s="123"/>
    </row>
    <row r="12" spans="2:12">
      <c r="B12" s="317" t="s">
        <v>3</v>
      </c>
      <c r="C12" s="339" t="s">
        <v>4</v>
      </c>
      <c r="D12" s="397">
        <v>86285050.120000005</v>
      </c>
      <c r="E12" s="398">
        <v>92056746.280000001</v>
      </c>
      <c r="G12" s="123"/>
      <c r="H12" s="123"/>
    </row>
    <row r="13" spans="2:12">
      <c r="B13" s="317" t="s">
        <v>5</v>
      </c>
      <c r="C13" s="450" t="s">
        <v>6</v>
      </c>
      <c r="D13" s="397">
        <v>1212.95</v>
      </c>
      <c r="E13" s="398">
        <v>1387.66</v>
      </c>
      <c r="H13" s="123"/>
    </row>
    <row r="14" spans="2:12">
      <c r="B14" s="317" t="s">
        <v>7</v>
      </c>
      <c r="C14" s="450" t="s">
        <v>9</v>
      </c>
      <c r="D14" s="397">
        <v>78325.38</v>
      </c>
      <c r="E14" s="398">
        <v>54534.659999999996</v>
      </c>
      <c r="H14" s="123"/>
    </row>
    <row r="15" spans="2:12">
      <c r="B15" s="317" t="s">
        <v>101</v>
      </c>
      <c r="C15" s="450" t="s">
        <v>10</v>
      </c>
      <c r="D15" s="397">
        <v>78325.38</v>
      </c>
      <c r="E15" s="398">
        <v>54534.659999999996</v>
      </c>
      <c r="H15" s="123"/>
    </row>
    <row r="16" spans="2:12">
      <c r="B16" s="319" t="s">
        <v>102</v>
      </c>
      <c r="C16" s="454" t="s">
        <v>11</v>
      </c>
      <c r="D16" s="399">
        <v>0</v>
      </c>
      <c r="E16" s="400">
        <v>0</v>
      </c>
      <c r="H16" s="123"/>
    </row>
    <row r="17" spans="2:14" ht="10.5">
      <c r="B17" s="321" t="s">
        <v>12</v>
      </c>
      <c r="C17" s="341" t="s">
        <v>64</v>
      </c>
      <c r="D17" s="401">
        <v>109393.75</v>
      </c>
      <c r="E17" s="402">
        <f>SUM(E18:E20)</f>
        <v>116946.52</v>
      </c>
    </row>
    <row r="18" spans="2:14">
      <c r="B18" s="317" t="s">
        <v>3</v>
      </c>
      <c r="C18" s="339" t="s">
        <v>10</v>
      </c>
      <c r="D18" s="399">
        <v>109393.75</v>
      </c>
      <c r="E18" s="400">
        <v>116946.52</v>
      </c>
    </row>
    <row r="19" spans="2:14">
      <c r="B19" s="317" t="s">
        <v>5</v>
      </c>
      <c r="C19" s="450" t="s">
        <v>103</v>
      </c>
      <c r="D19" s="397">
        <v>0</v>
      </c>
      <c r="E19" s="398">
        <v>0</v>
      </c>
    </row>
    <row r="20" spans="2:14" ht="10.5" thickBot="1">
      <c r="B20" s="323" t="s">
        <v>7</v>
      </c>
      <c r="C20" s="324" t="s">
        <v>13</v>
      </c>
      <c r="D20" s="403">
        <v>0</v>
      </c>
      <c r="E20" s="404">
        <v>0</v>
      </c>
      <c r="N20" s="123"/>
    </row>
    <row r="21" spans="2:14" ht="11" thickBot="1">
      <c r="B21" s="325" t="s">
        <v>105</v>
      </c>
      <c r="C21" s="326"/>
      <c r="D21" s="405">
        <f>D11-D17</f>
        <v>86255194.700000003</v>
      </c>
      <c r="E21" s="406">
        <f>E11-E17</f>
        <v>91995722.079999998</v>
      </c>
      <c r="F21" s="327"/>
      <c r="G21" s="327"/>
      <c r="H21" s="328"/>
      <c r="J21" s="329"/>
      <c r="K21" s="328"/>
    </row>
    <row r="22" spans="2:14">
      <c r="B22" s="2"/>
      <c r="C22" s="5"/>
      <c r="D22" s="263"/>
      <c r="E22" s="263"/>
      <c r="G22" s="327"/>
      <c r="H22" s="327"/>
    </row>
    <row r="23" spans="2:14" ht="10.5">
      <c r="B23" s="310" t="s">
        <v>99</v>
      </c>
      <c r="C23" s="330"/>
      <c r="D23" s="330"/>
      <c r="E23" s="330"/>
      <c r="G23" s="123"/>
    </row>
    <row r="24" spans="2:14" ht="11" thickBot="1">
      <c r="B24" s="312" t="s">
        <v>100</v>
      </c>
      <c r="C24" s="331"/>
      <c r="D24" s="331"/>
      <c r="E24" s="331"/>
    </row>
    <row r="25" spans="2:14" ht="11" thickBot="1">
      <c r="B25" s="313"/>
      <c r="C25" s="332" t="s">
        <v>1</v>
      </c>
      <c r="D25" s="393" t="s">
        <v>195</v>
      </c>
      <c r="E25" s="503" t="s">
        <v>200</v>
      </c>
    </row>
    <row r="26" spans="2:14" ht="10.5">
      <c r="B26" s="333" t="s">
        <v>14</v>
      </c>
      <c r="C26" s="334" t="s">
        <v>15</v>
      </c>
      <c r="D26" s="407">
        <v>78612619.170000002</v>
      </c>
      <c r="E26" s="408">
        <f>D21</f>
        <v>86255194.700000003</v>
      </c>
      <c r="G26" s="335"/>
    </row>
    <row r="27" spans="2:14" ht="10.5">
      <c r="B27" s="321" t="s">
        <v>16</v>
      </c>
      <c r="C27" s="336" t="s">
        <v>106</v>
      </c>
      <c r="D27" s="409">
        <v>2374629.52</v>
      </c>
      <c r="E27" s="410">
        <v>-35481.08</v>
      </c>
      <c r="F27" s="123"/>
      <c r="G27" s="123"/>
      <c r="H27" s="337"/>
      <c r="I27" s="337"/>
      <c r="J27" s="123"/>
    </row>
    <row r="28" spans="2:14" ht="10.5">
      <c r="B28" s="321" t="s">
        <v>17</v>
      </c>
      <c r="C28" s="336" t="s">
        <v>18</v>
      </c>
      <c r="D28" s="409">
        <v>11577378.42</v>
      </c>
      <c r="E28" s="411">
        <v>12156070.48</v>
      </c>
      <c r="F28" s="123"/>
      <c r="G28" s="123"/>
      <c r="H28" s="337"/>
      <c r="I28" s="337"/>
      <c r="J28" s="123"/>
    </row>
    <row r="29" spans="2:14">
      <c r="B29" s="338" t="s">
        <v>3</v>
      </c>
      <c r="C29" s="339" t="s">
        <v>19</v>
      </c>
      <c r="D29" s="412">
        <v>8740032.9600000009</v>
      </c>
      <c r="E29" s="413">
        <v>8677513.4299999997</v>
      </c>
      <c r="F29" s="123"/>
      <c r="G29" s="123"/>
      <c r="H29" s="337"/>
      <c r="I29" s="337"/>
      <c r="J29" s="123"/>
    </row>
    <row r="30" spans="2:14">
      <c r="B30" s="338" t="s">
        <v>5</v>
      </c>
      <c r="C30" s="339" t="s">
        <v>20</v>
      </c>
      <c r="D30" s="412">
        <v>11479</v>
      </c>
      <c r="E30" s="413">
        <v>195791.5</v>
      </c>
      <c r="F30" s="123"/>
      <c r="G30" s="123"/>
      <c r="H30" s="337"/>
      <c r="I30" s="337"/>
      <c r="J30" s="123"/>
    </row>
    <row r="31" spans="2:14">
      <c r="B31" s="338" t="s">
        <v>7</v>
      </c>
      <c r="C31" s="339" t="s">
        <v>21</v>
      </c>
      <c r="D31" s="412">
        <v>2825866.46</v>
      </c>
      <c r="E31" s="413">
        <v>3282765.55</v>
      </c>
      <c r="F31" s="123"/>
      <c r="G31" s="123"/>
      <c r="H31" s="337"/>
      <c r="I31" s="337"/>
      <c r="J31" s="123"/>
    </row>
    <row r="32" spans="2:14" ht="10.5">
      <c r="B32" s="340" t="s">
        <v>22</v>
      </c>
      <c r="C32" s="341" t="s">
        <v>23</v>
      </c>
      <c r="D32" s="409">
        <v>9202748.9000000004</v>
      </c>
      <c r="E32" s="411">
        <v>12191551.560000001</v>
      </c>
      <c r="F32" s="123"/>
      <c r="G32" s="123"/>
      <c r="H32" s="337"/>
      <c r="I32" s="337"/>
      <c r="J32" s="123"/>
    </row>
    <row r="33" spans="2:10">
      <c r="B33" s="338" t="s">
        <v>3</v>
      </c>
      <c r="C33" s="339" t="s">
        <v>24</v>
      </c>
      <c r="D33" s="412">
        <v>5843324.2400000002</v>
      </c>
      <c r="E33" s="413">
        <v>7518330.8200000003</v>
      </c>
      <c r="F33" s="123"/>
      <c r="G33" s="123"/>
      <c r="H33" s="337"/>
      <c r="I33" s="337"/>
      <c r="J33" s="123"/>
    </row>
    <row r="34" spans="2:10">
      <c r="B34" s="338" t="s">
        <v>5</v>
      </c>
      <c r="C34" s="339" t="s">
        <v>25</v>
      </c>
      <c r="D34" s="412">
        <v>768181.72</v>
      </c>
      <c r="E34" s="413">
        <v>378811.56</v>
      </c>
      <c r="F34" s="123"/>
      <c r="G34" s="123"/>
      <c r="H34" s="337"/>
      <c r="I34" s="337"/>
      <c r="J34" s="123"/>
    </row>
    <row r="35" spans="2:10">
      <c r="B35" s="338" t="s">
        <v>7</v>
      </c>
      <c r="C35" s="339" t="s">
        <v>26</v>
      </c>
      <c r="D35" s="412">
        <v>1114737.5</v>
      </c>
      <c r="E35" s="413">
        <v>1144699.18</v>
      </c>
      <c r="F35" s="123"/>
      <c r="G35" s="123"/>
      <c r="H35" s="337"/>
      <c r="I35" s="337"/>
      <c r="J35" s="123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123"/>
      <c r="H36" s="337"/>
      <c r="I36" s="337"/>
      <c r="J36" s="123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123"/>
      <c r="H37" s="337"/>
      <c r="I37" s="337"/>
      <c r="J37" s="123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G38" s="123"/>
      <c r="H38" s="337"/>
      <c r="I38" s="337"/>
      <c r="J38" s="123"/>
    </row>
    <row r="39" spans="2:10">
      <c r="B39" s="342" t="s">
        <v>32</v>
      </c>
      <c r="C39" s="343" t="s">
        <v>33</v>
      </c>
      <c r="D39" s="414">
        <v>1476505.44</v>
      </c>
      <c r="E39" s="415">
        <v>3149710</v>
      </c>
      <c r="F39" s="123"/>
      <c r="G39" s="123"/>
      <c r="H39" s="337"/>
      <c r="I39" s="337"/>
      <c r="J39" s="123"/>
    </row>
    <row r="40" spans="2:10" ht="11" thickBot="1">
      <c r="B40" s="344" t="s">
        <v>34</v>
      </c>
      <c r="C40" s="345" t="s">
        <v>35</v>
      </c>
      <c r="D40" s="416">
        <v>5267946.01</v>
      </c>
      <c r="E40" s="417">
        <v>5776008.46</v>
      </c>
      <c r="G40" s="335"/>
      <c r="H40" s="453"/>
      <c r="I40" s="123"/>
    </row>
    <row r="41" spans="2:10" ht="11" thickBot="1">
      <c r="B41" s="346" t="s">
        <v>36</v>
      </c>
      <c r="C41" s="347" t="s">
        <v>37</v>
      </c>
      <c r="D41" s="418">
        <v>86255194.700000003</v>
      </c>
      <c r="E41" s="406">
        <f>SUM(E26,E27,E40)</f>
        <v>91995722.079999998</v>
      </c>
      <c r="F41" s="327"/>
      <c r="H41" s="123"/>
      <c r="I41" s="123"/>
      <c r="J41" s="123"/>
    </row>
    <row r="42" spans="2:10" ht="10.5">
      <c r="B42" s="348"/>
      <c r="C42" s="348"/>
      <c r="D42" s="419"/>
      <c r="E42" s="419"/>
      <c r="F42" s="327"/>
    </row>
    <row r="43" spans="2:10" ht="10.5">
      <c r="B43" s="310" t="s">
        <v>59</v>
      </c>
      <c r="C43" s="311"/>
      <c r="D43" s="311"/>
      <c r="E43" s="311"/>
      <c r="G43" s="123"/>
    </row>
    <row r="44" spans="2:10" ht="11" thickBot="1">
      <c r="B44" s="312" t="s">
        <v>116</v>
      </c>
      <c r="C44" s="351"/>
      <c r="D44" s="351"/>
      <c r="E44" s="351"/>
      <c r="G44" s="123"/>
    </row>
    <row r="45" spans="2:10" ht="11" thickBot="1">
      <c r="B45" s="313"/>
      <c r="C45" s="475" t="s">
        <v>38</v>
      </c>
      <c r="D45" s="393" t="s">
        <v>195</v>
      </c>
      <c r="E45" s="394" t="s">
        <v>200</v>
      </c>
      <c r="G45" s="123"/>
    </row>
    <row r="46" spans="2:10" ht="10.5">
      <c r="B46" s="354" t="s">
        <v>17</v>
      </c>
      <c r="C46" s="355" t="s">
        <v>107</v>
      </c>
      <c r="D46" s="420"/>
      <c r="E46" s="421"/>
      <c r="G46" s="123"/>
    </row>
    <row r="47" spans="2:10">
      <c r="B47" s="356" t="s">
        <v>3</v>
      </c>
      <c r="C47" s="357" t="s">
        <v>39</v>
      </c>
      <c r="D47" s="422">
        <v>1504596.6886960915</v>
      </c>
      <c r="E47" s="423">
        <v>1550259.4394406676</v>
      </c>
      <c r="G47" s="494"/>
    </row>
    <row r="48" spans="2:10">
      <c r="B48" s="359" t="s">
        <v>5</v>
      </c>
      <c r="C48" s="360" t="s">
        <v>40</v>
      </c>
      <c r="D48" s="422">
        <v>1550259.4394406676</v>
      </c>
      <c r="E48" s="424">
        <v>1551512.8983978902</v>
      </c>
      <c r="J48" s="479"/>
    </row>
    <row r="49" spans="2:7" ht="10.5">
      <c r="B49" s="362" t="s">
        <v>22</v>
      </c>
      <c r="C49" s="363" t="s">
        <v>108</v>
      </c>
      <c r="D49" s="425"/>
      <c r="E49" s="426"/>
    </row>
    <row r="50" spans="2:7">
      <c r="B50" s="356" t="s">
        <v>3</v>
      </c>
      <c r="C50" s="357" t="s">
        <v>39</v>
      </c>
      <c r="D50" s="422">
        <v>52.2483</v>
      </c>
      <c r="E50" s="427">
        <v>55.639200000000002</v>
      </c>
      <c r="G50" s="361"/>
    </row>
    <row r="51" spans="2:7">
      <c r="B51" s="356" t="s">
        <v>5</v>
      </c>
      <c r="C51" s="357" t="s">
        <v>109</v>
      </c>
      <c r="D51" s="422">
        <v>52.2483</v>
      </c>
      <c r="E51" s="427">
        <v>55.621700000000004</v>
      </c>
    </row>
    <row r="52" spans="2:7">
      <c r="B52" s="356" t="s">
        <v>7</v>
      </c>
      <c r="C52" s="357" t="s">
        <v>110</v>
      </c>
      <c r="D52" s="422">
        <v>55.641500000000001</v>
      </c>
      <c r="E52" s="427">
        <v>59.296600000000005</v>
      </c>
    </row>
    <row r="53" spans="2:7" ht="10.5" thickBot="1">
      <c r="B53" s="364" t="s">
        <v>8</v>
      </c>
      <c r="C53" s="365" t="s">
        <v>40</v>
      </c>
      <c r="D53" s="428">
        <v>55.639200000000002</v>
      </c>
      <c r="E53" s="429">
        <v>59.294200000000004</v>
      </c>
    </row>
    <row r="54" spans="2:7">
      <c r="B54" s="366"/>
      <c r="C54" s="367"/>
      <c r="D54" s="430"/>
      <c r="E54" s="430"/>
    </row>
    <row r="55" spans="2:7" ht="10.5">
      <c r="B55" s="368" t="s">
        <v>61</v>
      </c>
      <c r="C55" s="311"/>
      <c r="D55" s="311"/>
      <c r="E55" s="311"/>
    </row>
    <row r="56" spans="2:7" ht="11" thickBot="1">
      <c r="B56" s="369" t="s">
        <v>111</v>
      </c>
      <c r="C56" s="351"/>
      <c r="D56" s="351"/>
      <c r="E56" s="351"/>
    </row>
    <row r="57" spans="2:7" ht="21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92056746.280000001</v>
      </c>
      <c r="E58" s="432">
        <f>D58/E21</f>
        <v>1.0006633373663498</v>
      </c>
    </row>
    <row r="59" spans="2:7" ht="20">
      <c r="B59" s="374" t="s">
        <v>3</v>
      </c>
      <c r="C59" s="375" t="s">
        <v>43</v>
      </c>
      <c r="D59" s="433">
        <v>0</v>
      </c>
      <c r="E59" s="434">
        <v>0</v>
      </c>
    </row>
    <row r="60" spans="2:7">
      <c r="B60" s="376" t="s">
        <v>204</v>
      </c>
      <c r="C60" s="375" t="s">
        <v>119</v>
      </c>
      <c r="D60" s="433">
        <v>0</v>
      </c>
      <c r="E60" s="434">
        <v>0</v>
      </c>
    </row>
    <row r="61" spans="2:7">
      <c r="B61" s="376" t="s">
        <v>205</v>
      </c>
      <c r="C61" s="375" t="s">
        <v>206</v>
      </c>
      <c r="D61" s="433">
        <v>0</v>
      </c>
      <c r="E61" s="434">
        <v>0</v>
      </c>
    </row>
    <row r="62" spans="2:7">
      <c r="B62" s="376" t="s">
        <v>207</v>
      </c>
      <c r="C62" s="375" t="s">
        <v>208</v>
      </c>
      <c r="D62" s="433">
        <v>0</v>
      </c>
      <c r="E62" s="434">
        <v>0</v>
      </c>
      <c r="G62" s="123"/>
    </row>
    <row r="63" spans="2:7" ht="20">
      <c r="B63" s="377" t="s">
        <v>5</v>
      </c>
      <c r="C63" s="378" t="s">
        <v>44</v>
      </c>
      <c r="D63" s="433">
        <v>0</v>
      </c>
      <c r="E63" s="434">
        <v>0</v>
      </c>
      <c r="G63" s="123"/>
    </row>
    <row r="64" spans="2:7">
      <c r="B64" s="377" t="s">
        <v>7</v>
      </c>
      <c r="C64" s="378" t="s">
        <v>45</v>
      </c>
      <c r="D64" s="433">
        <v>0</v>
      </c>
      <c r="E64" s="434">
        <v>0</v>
      </c>
      <c r="G64" s="123"/>
    </row>
    <row r="65" spans="2:5">
      <c r="B65" s="379" t="s">
        <v>101</v>
      </c>
      <c r="C65" s="378" t="s">
        <v>209</v>
      </c>
      <c r="D65" s="433">
        <v>0</v>
      </c>
      <c r="E65" s="434">
        <v>0</v>
      </c>
    </row>
    <row r="66" spans="2:5">
      <c r="B66" s="379" t="s">
        <v>102</v>
      </c>
      <c r="C66" s="378" t="s">
        <v>11</v>
      </c>
      <c r="D66" s="433">
        <v>0</v>
      </c>
      <c r="E66" s="434">
        <v>0</v>
      </c>
    </row>
    <row r="67" spans="2:5">
      <c r="B67" s="377" t="s">
        <v>8</v>
      </c>
      <c r="C67" s="378" t="s">
        <v>46</v>
      </c>
      <c r="D67" s="433">
        <v>0</v>
      </c>
      <c r="E67" s="434">
        <v>0</v>
      </c>
    </row>
    <row r="68" spans="2:5">
      <c r="B68" s="379" t="s">
        <v>210</v>
      </c>
      <c r="C68" s="378" t="s">
        <v>209</v>
      </c>
      <c r="D68" s="433">
        <v>0</v>
      </c>
      <c r="E68" s="434">
        <v>0</v>
      </c>
    </row>
    <row r="69" spans="2:5">
      <c r="B69" s="379" t="s">
        <v>211</v>
      </c>
      <c r="C69" s="378" t="s">
        <v>11</v>
      </c>
      <c r="D69" s="433">
        <v>0</v>
      </c>
      <c r="E69" s="434">
        <v>0</v>
      </c>
    </row>
    <row r="70" spans="2:5">
      <c r="B70" s="377" t="s">
        <v>28</v>
      </c>
      <c r="C70" s="378" t="s">
        <v>47</v>
      </c>
      <c r="D70" s="435">
        <v>0</v>
      </c>
      <c r="E70" s="436">
        <v>0</v>
      </c>
    </row>
    <row r="71" spans="2:5">
      <c r="B71" s="374" t="s">
        <v>30</v>
      </c>
      <c r="C71" s="375" t="s">
        <v>48</v>
      </c>
      <c r="D71" s="433">
        <v>91132881.629999995</v>
      </c>
      <c r="E71" s="434">
        <f>D71/E21</f>
        <v>0.99062086333482258</v>
      </c>
    </row>
    <row r="72" spans="2:5">
      <c r="B72" s="374" t="s">
        <v>212</v>
      </c>
      <c r="C72" s="375" t="s">
        <v>213</v>
      </c>
      <c r="D72" s="433">
        <v>91132881.629999995</v>
      </c>
      <c r="E72" s="434">
        <f>D72/$E$21</f>
        <v>0.99062086333482258</v>
      </c>
    </row>
    <row r="73" spans="2:5">
      <c r="B73" s="374" t="s">
        <v>214</v>
      </c>
      <c r="C73" s="375" t="s">
        <v>215</v>
      </c>
      <c r="D73" s="433">
        <v>0</v>
      </c>
      <c r="E73" s="434">
        <v>0</v>
      </c>
    </row>
    <row r="74" spans="2:5">
      <c r="B74" s="374" t="s">
        <v>32</v>
      </c>
      <c r="C74" s="375" t="s">
        <v>113</v>
      </c>
      <c r="D74" s="433">
        <v>0</v>
      </c>
      <c r="E74" s="434">
        <v>0</v>
      </c>
    </row>
    <row r="75" spans="2:5">
      <c r="B75" s="374" t="s">
        <v>216</v>
      </c>
      <c r="C75" s="375" t="s">
        <v>217</v>
      </c>
      <c r="D75" s="433">
        <v>0</v>
      </c>
      <c r="E75" s="434">
        <v>0</v>
      </c>
    </row>
    <row r="76" spans="2:5">
      <c r="B76" s="374" t="s">
        <v>218</v>
      </c>
      <c r="C76" s="375" t="s">
        <v>219</v>
      </c>
      <c r="D76" s="433">
        <v>0</v>
      </c>
      <c r="E76" s="434">
        <v>0</v>
      </c>
    </row>
    <row r="77" spans="2:5">
      <c r="B77" s="374" t="s">
        <v>220</v>
      </c>
      <c r="C77" s="375" t="s">
        <v>221</v>
      </c>
      <c r="D77" s="433">
        <v>0</v>
      </c>
      <c r="E77" s="434">
        <v>0</v>
      </c>
    </row>
    <row r="78" spans="2:5">
      <c r="B78" s="374" t="s">
        <v>222</v>
      </c>
      <c r="C78" s="375" t="s">
        <v>223</v>
      </c>
      <c r="D78" s="433">
        <v>0</v>
      </c>
      <c r="E78" s="434">
        <v>0</v>
      </c>
    </row>
    <row r="79" spans="2:5">
      <c r="B79" s="374" t="s">
        <v>224</v>
      </c>
      <c r="C79" s="375" t="s">
        <v>225</v>
      </c>
      <c r="D79" s="433">
        <v>0</v>
      </c>
      <c r="E79" s="434">
        <v>0</v>
      </c>
    </row>
    <row r="80" spans="2:5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923864.65</v>
      </c>
      <c r="E87" s="436">
        <f>D87/E21</f>
        <v>1.0042474031527271E-2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1387.66</v>
      </c>
      <c r="E89" s="441">
        <f>D89/E21</f>
        <v>1.5083962260693852E-5</v>
      </c>
    </row>
    <row r="90" spans="2:5" ht="10.5">
      <c r="B90" s="385" t="s">
        <v>59</v>
      </c>
      <c r="C90" s="386" t="s">
        <v>62</v>
      </c>
      <c r="D90" s="442">
        <f>E14</f>
        <v>54534.659999999996</v>
      </c>
      <c r="E90" s="443">
        <f>D90/E21</f>
        <v>5.9279560795855646E-4</v>
      </c>
    </row>
    <row r="91" spans="2:5" ht="10.5">
      <c r="B91" s="387" t="s">
        <v>61</v>
      </c>
      <c r="C91" s="388" t="s">
        <v>64</v>
      </c>
      <c r="D91" s="444">
        <f>E17</f>
        <v>116946.52</v>
      </c>
      <c r="E91" s="445">
        <f>D91/E21</f>
        <v>1.2712169365691011E-3</v>
      </c>
    </row>
    <row r="92" spans="2:5" ht="10.5">
      <c r="B92" s="383" t="s">
        <v>63</v>
      </c>
      <c r="C92" s="384" t="s">
        <v>65</v>
      </c>
      <c r="D92" s="440">
        <f>D58+D89+D90-D91</f>
        <v>91995722.079999998</v>
      </c>
      <c r="E92" s="441">
        <f>E58+E89+E90-E91</f>
        <v>1</v>
      </c>
    </row>
    <row r="93" spans="2:5">
      <c r="B93" s="380" t="s">
        <v>3</v>
      </c>
      <c r="C93" s="378" t="s">
        <v>66</v>
      </c>
      <c r="D93" s="435">
        <f>D92</f>
        <v>91995722.079999998</v>
      </c>
      <c r="E93" s="436">
        <f>E92</f>
        <v>1</v>
      </c>
    </row>
    <row r="94" spans="2:5">
      <c r="B94" s="380" t="s">
        <v>5</v>
      </c>
      <c r="C94" s="378" t="s">
        <v>114</v>
      </c>
      <c r="D94" s="435">
        <v>0</v>
      </c>
      <c r="E94" s="436">
        <v>0</v>
      </c>
    </row>
    <row r="95" spans="2:5" ht="10.5" thickBot="1">
      <c r="B95" s="389" t="s">
        <v>7</v>
      </c>
      <c r="C95" s="390" t="s">
        <v>115</v>
      </c>
      <c r="D95" s="446">
        <v>0</v>
      </c>
      <c r="E95" s="447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5000000000000004" right="0.75" top="0.51" bottom="0.33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Arkusz54"/>
  <dimension ref="A1:L95"/>
  <sheetViews>
    <sheetView zoomScale="64" zoomScaleNormal="64" workbookViewId="0">
      <selection activeCell="G92" sqref="G92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147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528187.04</v>
      </c>
      <c r="E11" s="262">
        <f>SUM(E12:E16)</f>
        <v>415109.4</v>
      </c>
    </row>
    <row r="12" spans="2:12">
      <c r="B12" s="83" t="s">
        <v>3</v>
      </c>
      <c r="C12" s="84" t="s">
        <v>4</v>
      </c>
      <c r="D12" s="292">
        <v>528187.04</v>
      </c>
      <c r="E12" s="293">
        <v>415109.4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528187.04</v>
      </c>
      <c r="E21" s="277">
        <f>E11-E17</f>
        <v>415109.4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  <c r="H25" s="146"/>
    </row>
    <row r="26" spans="2:11" ht="13">
      <c r="B26" s="62" t="s">
        <v>14</v>
      </c>
      <c r="C26" s="63" t="s">
        <v>15</v>
      </c>
      <c r="D26" s="669">
        <v>505253.03</v>
      </c>
      <c r="E26" s="266">
        <f>D21</f>
        <v>528187.04</v>
      </c>
      <c r="G26" s="151"/>
      <c r="H26" s="146"/>
    </row>
    <row r="27" spans="2:11" ht="13">
      <c r="B27" s="6" t="s">
        <v>16</v>
      </c>
      <c r="C27" s="7" t="s">
        <v>106</v>
      </c>
      <c r="D27" s="670">
        <v>-11944.63</v>
      </c>
      <c r="E27" s="268">
        <v>-181134.4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670">
        <v>0</v>
      </c>
      <c r="E28" s="269">
        <v>0.01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671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671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671">
        <v>0</v>
      </c>
      <c r="E31" s="271">
        <v>0.01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670">
        <v>11944.63</v>
      </c>
      <c r="E32" s="269">
        <v>181134.41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671">
        <v>2159.0700000000002</v>
      </c>
      <c r="E33" s="271">
        <v>163249.46</v>
      </c>
      <c r="F33" s="52"/>
      <c r="G33" s="144"/>
      <c r="H33" s="171"/>
      <c r="I33" s="144"/>
      <c r="J33" s="151"/>
    </row>
    <row r="34" spans="2:10">
      <c r="B34" s="91" t="s">
        <v>5</v>
      </c>
      <c r="C34" s="84" t="s">
        <v>25</v>
      </c>
      <c r="D34" s="671">
        <v>0</v>
      </c>
      <c r="E34" s="271">
        <v>11054.27</v>
      </c>
      <c r="F34" s="52"/>
      <c r="G34" s="144"/>
      <c r="H34" s="171"/>
      <c r="I34" s="144"/>
      <c r="J34" s="151"/>
    </row>
    <row r="35" spans="2:10">
      <c r="B35" s="91" t="s">
        <v>7</v>
      </c>
      <c r="C35" s="84" t="s">
        <v>26</v>
      </c>
      <c r="D35" s="671">
        <v>1467.41</v>
      </c>
      <c r="E35" s="271">
        <v>522.70000000000005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671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671">
        <v>8318.1</v>
      </c>
      <c r="E37" s="271">
        <v>6307.98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671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672">
        <v>0.05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673">
        <v>34878.639999999999</v>
      </c>
      <c r="E40" s="275">
        <v>68056.759999999995</v>
      </c>
      <c r="G40" s="151"/>
      <c r="H40" s="146"/>
    </row>
    <row r="41" spans="2:10" ht="13.5" thickBot="1">
      <c r="B41" s="66" t="s">
        <v>36</v>
      </c>
      <c r="C41" s="67" t="s">
        <v>37</v>
      </c>
      <c r="D41" s="674">
        <v>528187.04</v>
      </c>
      <c r="E41" s="277">
        <f>SUM(E26,E27,E40)</f>
        <v>415109.4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32936.964</v>
      </c>
      <c r="E47" s="282">
        <v>32206.526999999998</v>
      </c>
      <c r="G47" s="144"/>
    </row>
    <row r="48" spans="2:10">
      <c r="B48" s="95" t="s">
        <v>5</v>
      </c>
      <c r="C48" s="93" t="s">
        <v>40</v>
      </c>
      <c r="D48" s="281">
        <v>32206.526999999998</v>
      </c>
      <c r="E48" s="283">
        <v>21654.116000000002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15.34</v>
      </c>
      <c r="E50" s="286">
        <v>16.399999999999999</v>
      </c>
    </row>
    <row r="51" spans="2:5">
      <c r="B51" s="94" t="s">
        <v>5</v>
      </c>
      <c r="C51" s="84" t="s">
        <v>109</v>
      </c>
      <c r="D51" s="281">
        <v>14.98</v>
      </c>
      <c r="E51" s="286">
        <v>14.950000000000001</v>
      </c>
    </row>
    <row r="52" spans="2:5">
      <c r="B52" s="94" t="s">
        <v>7</v>
      </c>
      <c r="C52" s="84" t="s">
        <v>110</v>
      </c>
      <c r="D52" s="281">
        <v>17.080000000000002</v>
      </c>
      <c r="E52" s="286">
        <v>19.5</v>
      </c>
    </row>
    <row r="53" spans="2:5" ht="13" thickBot="1">
      <c r="B53" s="96" t="s">
        <v>8</v>
      </c>
      <c r="C53" s="97" t="s">
        <v>40</v>
      </c>
      <c r="D53" s="287">
        <v>16.399999999999999</v>
      </c>
      <c r="E53" s="288">
        <v>19.170000000000002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415109.4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415109.4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415109.4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415109.4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415109.4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Arkusz56"/>
  <dimension ref="A1:L95"/>
  <sheetViews>
    <sheetView zoomScale="64" zoomScaleNormal="64" workbookViewId="0">
      <selection activeCell="H11" sqref="H11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148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1303455</v>
      </c>
      <c r="E11" s="262">
        <f>SUM(E12:E16)</f>
        <v>485769.16</v>
      </c>
    </row>
    <row r="12" spans="2:12">
      <c r="B12" s="83" t="s">
        <v>3</v>
      </c>
      <c r="C12" s="110" t="s">
        <v>4</v>
      </c>
      <c r="D12" s="292">
        <v>1303455</v>
      </c>
      <c r="E12" s="293">
        <v>485769.16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1303455</v>
      </c>
      <c r="E21" s="277">
        <f>E11-E17</f>
        <v>485769.16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669">
        <v>1127316.74</v>
      </c>
      <c r="E26" s="266">
        <f>D21</f>
        <v>1303455</v>
      </c>
      <c r="G26" s="151"/>
    </row>
    <row r="27" spans="2:11" ht="13">
      <c r="B27" s="6" t="s">
        <v>16</v>
      </c>
      <c r="C27" s="7" t="s">
        <v>106</v>
      </c>
      <c r="D27" s="670">
        <v>-93830.62</v>
      </c>
      <c r="E27" s="268">
        <v>-851871.55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670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671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671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671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670">
        <v>93830.62</v>
      </c>
      <c r="E32" s="269">
        <v>851871.55</v>
      </c>
      <c r="F32" s="52"/>
      <c r="G32" s="151"/>
      <c r="H32" s="150"/>
      <c r="I32" s="144"/>
      <c r="J32" s="151"/>
    </row>
    <row r="33" spans="2:10">
      <c r="B33" s="91" t="s">
        <v>3</v>
      </c>
      <c r="C33" s="110" t="s">
        <v>24</v>
      </c>
      <c r="D33" s="671">
        <v>62163.360000000001</v>
      </c>
      <c r="E33" s="271">
        <v>834177.02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671">
        <v>7587.18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671">
        <v>3448.47</v>
      </c>
      <c r="E35" s="271">
        <v>4092.25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671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671">
        <v>20631.560000000001</v>
      </c>
      <c r="E37" s="271">
        <v>13602.25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671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672">
        <v>0.05</v>
      </c>
      <c r="E39" s="273">
        <v>0.03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673">
        <v>269968.88</v>
      </c>
      <c r="E40" s="275">
        <v>34185.71</v>
      </c>
      <c r="G40" s="151"/>
      <c r="H40" s="146"/>
    </row>
    <row r="41" spans="2:10" ht="13.5" thickBot="1">
      <c r="B41" s="66" t="s">
        <v>36</v>
      </c>
      <c r="C41" s="67" t="s">
        <v>37</v>
      </c>
      <c r="D41" s="674">
        <v>1303455</v>
      </c>
      <c r="E41" s="277">
        <f>SUM(E26,E27,E40)</f>
        <v>485769.16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24448.421999999999</v>
      </c>
      <c r="E47" s="282">
        <v>22815.596000000001</v>
      </c>
      <c r="G47" s="144"/>
    </row>
    <row r="48" spans="2:10">
      <c r="B48" s="95" t="s">
        <v>5</v>
      </c>
      <c r="C48" s="93" t="s">
        <v>40</v>
      </c>
      <c r="D48" s="281">
        <v>22815.596000000001</v>
      </c>
      <c r="E48" s="283">
        <v>7977.8149999999996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46.11</v>
      </c>
      <c r="E50" s="286">
        <v>57.13</v>
      </c>
    </row>
    <row r="51" spans="2:5">
      <c r="B51" s="94" t="s">
        <v>5</v>
      </c>
      <c r="C51" s="84" t="s">
        <v>109</v>
      </c>
      <c r="D51" s="281">
        <v>44.480000000000004</v>
      </c>
      <c r="E51" s="286">
        <v>46.14</v>
      </c>
    </row>
    <row r="52" spans="2:5">
      <c r="B52" s="94" t="s">
        <v>7</v>
      </c>
      <c r="C52" s="84" t="s">
        <v>110</v>
      </c>
      <c r="D52" s="281">
        <v>60.53</v>
      </c>
      <c r="E52" s="286">
        <v>64.150000000000006</v>
      </c>
    </row>
    <row r="53" spans="2:5" ht="13" thickBot="1">
      <c r="B53" s="96" t="s">
        <v>8</v>
      </c>
      <c r="C53" s="97" t="s">
        <v>40</v>
      </c>
      <c r="D53" s="287">
        <v>57.13</v>
      </c>
      <c r="E53" s="288">
        <v>60.89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485769.16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485769.16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485769.16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485769.16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485769.16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Arkusz60">
    <pageSetUpPr fitToPage="1"/>
  </sheetPr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178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141045.13</v>
      </c>
      <c r="E11" s="262">
        <f>SUM(E12:E16)</f>
        <v>126500.16</v>
      </c>
    </row>
    <row r="12" spans="2:12">
      <c r="B12" s="83" t="s">
        <v>3</v>
      </c>
      <c r="C12" s="84" t="s">
        <v>4</v>
      </c>
      <c r="D12" s="292">
        <v>141045.13</v>
      </c>
      <c r="E12" s="293">
        <v>126500.16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141045.13</v>
      </c>
      <c r="E21" s="277">
        <f>E11-E17</f>
        <v>126500.16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3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160906.73000000001</v>
      </c>
      <c r="E26" s="266">
        <f>D21</f>
        <v>141045.13</v>
      </c>
      <c r="G26" s="151"/>
      <c r="H26" s="146"/>
    </row>
    <row r="27" spans="2:11" ht="13">
      <c r="B27" s="6" t="s">
        <v>16</v>
      </c>
      <c r="C27" s="7" t="s">
        <v>106</v>
      </c>
      <c r="D27" s="267">
        <v>-28977.54</v>
      </c>
      <c r="E27" s="268">
        <v>-47358.65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56888.63</v>
      </c>
      <c r="E28" s="269">
        <v>11221.47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14351.92</v>
      </c>
      <c r="E29" s="271">
        <v>9718.56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42536.71</v>
      </c>
      <c r="E31" s="271">
        <v>1502.91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85866.17</v>
      </c>
      <c r="E32" s="269">
        <v>58580.12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83121.570000000007</v>
      </c>
      <c r="E33" s="271">
        <v>30064.92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885.97</v>
      </c>
      <c r="E35" s="271">
        <v>948.89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1858.61</v>
      </c>
      <c r="E37" s="271">
        <v>1174.54</v>
      </c>
      <c r="F37" s="52"/>
      <c r="G37" s="144"/>
      <c r="H37" s="171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71"/>
      <c r="I38" s="144"/>
      <c r="J38" s="151"/>
    </row>
    <row r="39" spans="2:10">
      <c r="B39" s="92" t="s">
        <v>32</v>
      </c>
      <c r="C39" s="93" t="s">
        <v>33</v>
      </c>
      <c r="D39" s="272">
        <v>0.02</v>
      </c>
      <c r="E39" s="273">
        <v>26391.77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9115.94</v>
      </c>
      <c r="E40" s="275">
        <v>32813.68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141045.13</v>
      </c>
      <c r="E41" s="277">
        <f>SUM(E26,E27,E40)</f>
        <v>126500.16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191.3802</v>
      </c>
      <c r="E47" s="282">
        <v>160.13480000000001</v>
      </c>
      <c r="G47" s="144"/>
    </row>
    <row r="48" spans="2:10">
      <c r="B48" s="95" t="s">
        <v>5</v>
      </c>
      <c r="C48" s="93" t="s">
        <v>40</v>
      </c>
      <c r="D48" s="281">
        <v>160.13480000000001</v>
      </c>
      <c r="E48" s="283">
        <v>112.1883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840.77</v>
      </c>
      <c r="E50" s="286">
        <v>880.79</v>
      </c>
    </row>
    <row r="51" spans="2:5">
      <c r="B51" s="94" t="s">
        <v>5</v>
      </c>
      <c r="C51" s="84" t="s">
        <v>109</v>
      </c>
      <c r="D51" s="281">
        <v>808.4</v>
      </c>
      <c r="E51" s="709">
        <v>880.79</v>
      </c>
    </row>
    <row r="52" spans="2:5">
      <c r="B52" s="94" t="s">
        <v>7</v>
      </c>
      <c r="C52" s="84" t="s">
        <v>110</v>
      </c>
      <c r="D52" s="281">
        <v>947.31000000000006</v>
      </c>
      <c r="E52" s="709">
        <v>1127.57</v>
      </c>
    </row>
    <row r="53" spans="2:5" ht="13" thickBot="1">
      <c r="B53" s="96" t="s">
        <v>8</v>
      </c>
      <c r="C53" s="97" t="s">
        <v>40</v>
      </c>
      <c r="D53" s="287">
        <v>880.79</v>
      </c>
      <c r="E53" s="288">
        <v>1127.57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126500.16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126500.16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126500.16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126500.16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126500.16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Arkusz61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182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223937.74</v>
      </c>
      <c r="E11" s="262">
        <f>SUM(E12:E16)</f>
        <v>207955.64</v>
      </c>
    </row>
    <row r="12" spans="2:12">
      <c r="B12" s="72" t="s">
        <v>3</v>
      </c>
      <c r="C12" s="4" t="s">
        <v>4</v>
      </c>
      <c r="D12" s="292">
        <v>223937.74</v>
      </c>
      <c r="E12" s="293">
        <v>207955.64</v>
      </c>
    </row>
    <row r="13" spans="2:12">
      <c r="B13" s="72" t="s">
        <v>5</v>
      </c>
      <c r="C13" s="49" t="s">
        <v>6</v>
      </c>
      <c r="D13" s="292">
        <v>0</v>
      </c>
      <c r="E13" s="668">
        <v>0</v>
      </c>
    </row>
    <row r="14" spans="2:12">
      <c r="B14" s="72" t="s">
        <v>7</v>
      </c>
      <c r="C14" s="49" t="s">
        <v>9</v>
      </c>
      <c r="D14" s="292">
        <v>0</v>
      </c>
      <c r="E14" s="668">
        <v>0</v>
      </c>
      <c r="G14" s="145"/>
    </row>
    <row r="15" spans="2:12">
      <c r="B15" s="72" t="s">
        <v>101</v>
      </c>
      <c r="C15" s="49" t="s">
        <v>10</v>
      </c>
      <c r="D15" s="292">
        <v>0</v>
      </c>
      <c r="E15" s="668">
        <v>0</v>
      </c>
    </row>
    <row r="16" spans="2:12">
      <c r="B16" s="73" t="s">
        <v>102</v>
      </c>
      <c r="C16" s="59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72" t="s">
        <v>3</v>
      </c>
      <c r="C18" s="4" t="s">
        <v>10</v>
      </c>
      <c r="D18" s="294">
        <v>0</v>
      </c>
      <c r="E18" s="668">
        <v>0</v>
      </c>
    </row>
    <row r="19" spans="2:11">
      <c r="B19" s="72" t="s">
        <v>5</v>
      </c>
      <c r="C19" s="49" t="s">
        <v>103</v>
      </c>
      <c r="D19" s="292">
        <v>0</v>
      </c>
      <c r="E19" s="668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223937.74</v>
      </c>
      <c r="E21" s="277">
        <f>E11-E17</f>
        <v>207955.64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216196.07</v>
      </c>
      <c r="E26" s="266">
        <f>D21</f>
        <v>223937.74</v>
      </c>
      <c r="G26" s="151"/>
    </row>
    <row r="27" spans="2:11" ht="13">
      <c r="B27" s="6" t="s">
        <v>16</v>
      </c>
      <c r="C27" s="7" t="s">
        <v>106</v>
      </c>
      <c r="D27" s="267">
        <v>-22108.14</v>
      </c>
      <c r="E27" s="268">
        <v>-59069.05</v>
      </c>
      <c r="F27" s="52"/>
      <c r="G27" s="16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13960.21</v>
      </c>
      <c r="E28" s="269">
        <v>7587.12</v>
      </c>
      <c r="F28" s="52"/>
      <c r="G28" s="150"/>
      <c r="H28" s="150"/>
      <c r="I28" s="144"/>
      <c r="J28" s="151"/>
    </row>
    <row r="29" spans="2:11">
      <c r="B29" s="70" t="s">
        <v>3</v>
      </c>
      <c r="C29" s="4" t="s">
        <v>19</v>
      </c>
      <c r="D29" s="270">
        <v>7848.36</v>
      </c>
      <c r="E29" s="271">
        <v>7586.97</v>
      </c>
      <c r="F29" s="52"/>
      <c r="G29" s="150"/>
      <c r="H29" s="150"/>
      <c r="I29" s="144"/>
      <c r="J29" s="151"/>
    </row>
    <row r="30" spans="2:11">
      <c r="B30" s="70" t="s">
        <v>5</v>
      </c>
      <c r="C30" s="4" t="s">
        <v>20</v>
      </c>
      <c r="D30" s="270">
        <v>0</v>
      </c>
      <c r="E30" s="271">
        <v>0</v>
      </c>
      <c r="F30" s="52"/>
      <c r="G30" s="150"/>
      <c r="H30" s="150"/>
      <c r="I30" s="144"/>
      <c r="J30" s="151"/>
    </row>
    <row r="31" spans="2:11">
      <c r="B31" s="70" t="s">
        <v>7</v>
      </c>
      <c r="C31" s="4" t="s">
        <v>21</v>
      </c>
      <c r="D31" s="270">
        <v>6111.85</v>
      </c>
      <c r="E31" s="271">
        <v>0.15</v>
      </c>
      <c r="F31" s="52"/>
      <c r="G31" s="150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36068.35</v>
      </c>
      <c r="E32" s="269">
        <v>66656.17</v>
      </c>
      <c r="F32" s="52"/>
      <c r="G32" s="161"/>
      <c r="H32" s="150"/>
      <c r="I32" s="144"/>
      <c r="J32" s="151"/>
    </row>
    <row r="33" spans="2:10">
      <c r="B33" s="70" t="s">
        <v>3</v>
      </c>
      <c r="C33" s="4" t="s">
        <v>24</v>
      </c>
      <c r="D33" s="270">
        <v>32409.97</v>
      </c>
      <c r="E33" s="271">
        <v>63144.63</v>
      </c>
      <c r="F33" s="52"/>
      <c r="G33" s="150"/>
      <c r="H33" s="150"/>
      <c r="I33" s="144"/>
      <c r="J33" s="151"/>
    </row>
    <row r="34" spans="2:10">
      <c r="B34" s="70" t="s">
        <v>5</v>
      </c>
      <c r="C34" s="4" t="s">
        <v>25</v>
      </c>
      <c r="D34" s="270">
        <v>0</v>
      </c>
      <c r="E34" s="271">
        <v>0</v>
      </c>
      <c r="F34" s="52"/>
      <c r="G34" s="150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702.98</v>
      </c>
      <c r="E35" s="271">
        <v>711.29</v>
      </c>
      <c r="F35" s="52"/>
      <c r="G35" s="150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50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2954.6</v>
      </c>
      <c r="E37" s="271">
        <v>2800.25</v>
      </c>
      <c r="F37" s="52"/>
      <c r="G37" s="150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50"/>
      <c r="H38" s="150"/>
      <c r="I38" s="144"/>
      <c r="J38" s="151"/>
    </row>
    <row r="39" spans="2:10">
      <c r="B39" s="71" t="s">
        <v>32</v>
      </c>
      <c r="C39" s="9" t="s">
        <v>33</v>
      </c>
      <c r="D39" s="272">
        <v>0.8</v>
      </c>
      <c r="E39" s="273">
        <v>0</v>
      </c>
      <c r="F39" s="52"/>
      <c r="G39" s="171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29849.81</v>
      </c>
      <c r="E40" s="275">
        <v>43086.95</v>
      </c>
      <c r="G40" s="171"/>
    </row>
    <row r="41" spans="2:10" ht="13.5" thickBot="1">
      <c r="B41" s="66" t="s">
        <v>36</v>
      </c>
      <c r="C41" s="67" t="s">
        <v>37</v>
      </c>
      <c r="D41" s="276">
        <v>223937.74</v>
      </c>
      <c r="E41" s="277">
        <f>SUM(E26,E27,E40)</f>
        <v>207955.64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518.65480000000002</v>
      </c>
      <c r="E47" s="282">
        <v>472.2731</v>
      </c>
      <c r="G47" s="144"/>
      <c r="H47" s="153"/>
    </row>
    <row r="48" spans="2:10">
      <c r="B48" s="78" t="s">
        <v>5</v>
      </c>
      <c r="C48" s="9" t="s">
        <v>40</v>
      </c>
      <c r="D48" s="281">
        <v>472.2731</v>
      </c>
      <c r="E48" s="283">
        <v>367.19869999999997</v>
      </c>
      <c r="G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416.84</v>
      </c>
      <c r="E50" s="286">
        <v>474.17</v>
      </c>
    </row>
    <row r="51" spans="2:5">
      <c r="B51" s="68" t="s">
        <v>5</v>
      </c>
      <c r="C51" s="4" t="s">
        <v>109</v>
      </c>
      <c r="D51" s="281">
        <v>406.74</v>
      </c>
      <c r="E51" s="286">
        <v>474.17</v>
      </c>
    </row>
    <row r="52" spans="2:5">
      <c r="B52" s="68" t="s">
        <v>7</v>
      </c>
      <c r="C52" s="4" t="s">
        <v>110</v>
      </c>
      <c r="D52" s="281">
        <v>492.93</v>
      </c>
      <c r="E52" s="286">
        <v>578.11</v>
      </c>
    </row>
    <row r="53" spans="2:5" ht="13" thickBot="1">
      <c r="B53" s="69" t="s">
        <v>8</v>
      </c>
      <c r="C53" s="11" t="s">
        <v>40</v>
      </c>
      <c r="D53" s="287">
        <v>474.17</v>
      </c>
      <c r="E53" s="288">
        <v>566.33000000000004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207955.64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207955.64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207955.64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207955.64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207955.64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48" right="0.75" top="0.52" bottom="0.43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Arkusz62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149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598773.78</v>
      </c>
      <c r="E11" s="262">
        <f>SUM(E12:E16)</f>
        <v>669592.01</v>
      </c>
    </row>
    <row r="12" spans="2:12">
      <c r="B12" s="83" t="s">
        <v>3</v>
      </c>
      <c r="C12" s="84" t="s">
        <v>4</v>
      </c>
      <c r="D12" s="292">
        <v>598773.78</v>
      </c>
      <c r="E12" s="293">
        <v>669592.01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598773.78</v>
      </c>
      <c r="E21" s="277">
        <f>E11-E17</f>
        <v>669592.01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677828.87</v>
      </c>
      <c r="E26" s="266">
        <f>D21</f>
        <v>598773.78</v>
      </c>
      <c r="G26" s="151"/>
    </row>
    <row r="27" spans="2:11" ht="13">
      <c r="B27" s="6" t="s">
        <v>16</v>
      </c>
      <c r="C27" s="7" t="s">
        <v>106</v>
      </c>
      <c r="D27" s="267">
        <v>-125435.46</v>
      </c>
      <c r="E27" s="268">
        <v>-35890.71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5600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5599.89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0.11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131035.46</v>
      </c>
      <c r="E32" s="269">
        <v>35890.71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117116.86</v>
      </c>
      <c r="E33" s="271">
        <v>23311.09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344.09</v>
      </c>
      <c r="E35" s="271">
        <v>342.29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13574.51</v>
      </c>
      <c r="E37" s="271">
        <v>12237.31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0.02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46380.37</v>
      </c>
      <c r="E40" s="275">
        <v>106708.94</v>
      </c>
      <c r="G40" s="171"/>
      <c r="H40" s="146"/>
    </row>
    <row r="41" spans="2:10" ht="13.5" thickBot="1">
      <c r="B41" s="66" t="s">
        <v>36</v>
      </c>
      <c r="C41" s="67" t="s">
        <v>37</v>
      </c>
      <c r="D41" s="712">
        <v>598773.78</v>
      </c>
      <c r="E41" s="277">
        <f>SUM(E26,E27,E40)</f>
        <v>669592.01</v>
      </c>
      <c r="F41" s="54"/>
      <c r="G41" s="17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833.81989999999996</v>
      </c>
      <c r="E47" s="282">
        <v>689.47410000000002</v>
      </c>
      <c r="G47" s="144"/>
    </row>
    <row r="48" spans="2:10">
      <c r="B48" s="95" t="s">
        <v>5</v>
      </c>
      <c r="C48" s="93" t="s">
        <v>40</v>
      </c>
      <c r="D48" s="281">
        <v>689.47410000000002</v>
      </c>
      <c r="E48" s="283">
        <v>652.30589999999995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812.92</v>
      </c>
      <c r="E50" s="286">
        <v>868.45</v>
      </c>
    </row>
    <row r="51" spans="2:5">
      <c r="B51" s="94" t="s">
        <v>5</v>
      </c>
      <c r="C51" s="84" t="s">
        <v>109</v>
      </c>
      <c r="D51" s="281">
        <v>795.07</v>
      </c>
      <c r="E51" s="286">
        <v>860.1</v>
      </c>
    </row>
    <row r="52" spans="2:5">
      <c r="B52" s="94" t="s">
        <v>7</v>
      </c>
      <c r="C52" s="84" t="s">
        <v>110</v>
      </c>
      <c r="D52" s="281">
        <v>891.81000000000006</v>
      </c>
      <c r="E52" s="286">
        <v>1026.5</v>
      </c>
    </row>
    <row r="53" spans="2:5" ht="13" thickBot="1">
      <c r="B53" s="96" t="s">
        <v>8</v>
      </c>
      <c r="C53" s="97" t="s">
        <v>40</v>
      </c>
      <c r="D53" s="287">
        <v>868.45</v>
      </c>
      <c r="E53" s="288">
        <v>1026.5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669592.01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669592.01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669592.01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669592.01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669592.01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9" right="0.75" top="0.62" bottom="0.61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Arkusz63">
    <pageSetUpPr fitToPage="1"/>
  </sheetPr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177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45659.18</v>
      </c>
      <c r="E11" s="262">
        <f>SUM(E12:E16)</f>
        <v>72251.62</v>
      </c>
    </row>
    <row r="12" spans="2:12">
      <c r="B12" s="83" t="s">
        <v>3</v>
      </c>
      <c r="C12" s="84" t="s">
        <v>4</v>
      </c>
      <c r="D12" s="292">
        <v>45659.18</v>
      </c>
      <c r="E12" s="293">
        <v>72251.62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45659.18</v>
      </c>
      <c r="E21" s="277">
        <f>E11-E17</f>
        <v>72251.62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39226.19</v>
      </c>
      <c r="E26" s="266">
        <f>D21</f>
        <v>45659.18</v>
      </c>
      <c r="G26" s="151"/>
    </row>
    <row r="27" spans="2:11" ht="13">
      <c r="B27" s="6" t="s">
        <v>16</v>
      </c>
      <c r="C27" s="7" t="s">
        <v>106</v>
      </c>
      <c r="D27" s="267">
        <v>461.18</v>
      </c>
      <c r="E27" s="268">
        <v>22872.26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1030.81</v>
      </c>
      <c r="E28" s="269">
        <v>24651.34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1030.76</v>
      </c>
      <c r="E29" s="271">
        <v>5042.8100000000004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0.05</v>
      </c>
      <c r="E31" s="271">
        <v>19608.53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569.63</v>
      </c>
      <c r="E32" s="269">
        <v>1779.08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1423.84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75.91</v>
      </c>
      <c r="E35" s="271">
        <v>68.89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493.72</v>
      </c>
      <c r="E37" s="271">
        <v>286.29000000000002</v>
      </c>
      <c r="F37" s="52"/>
      <c r="G37" s="144"/>
      <c r="H37" s="171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71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0.06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5971.81</v>
      </c>
      <c r="E40" s="275">
        <v>3720.18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45659.18</v>
      </c>
      <c r="E41" s="277">
        <f>SUM(E26,E27,E40)</f>
        <v>72251.62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  <c r="H42" s="146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161.35159999999999</v>
      </c>
      <c r="E47" s="282">
        <v>163.11510000000001</v>
      </c>
      <c r="G47" s="144"/>
    </row>
    <row r="48" spans="2:10">
      <c r="B48" s="95" t="s">
        <v>5</v>
      </c>
      <c r="C48" s="93" t="s">
        <v>40</v>
      </c>
      <c r="D48" s="281">
        <v>163.11510000000001</v>
      </c>
      <c r="E48" s="283">
        <v>241.9436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243.11</v>
      </c>
      <c r="E50" s="286">
        <v>279.92</v>
      </c>
    </row>
    <row r="51" spans="2:5">
      <c r="B51" s="94" t="s">
        <v>5</v>
      </c>
      <c r="C51" s="84" t="s">
        <v>109</v>
      </c>
      <c r="D51" s="281">
        <v>236.9</v>
      </c>
      <c r="E51" s="286">
        <v>252.93</v>
      </c>
    </row>
    <row r="52" spans="2:5">
      <c r="B52" s="94" t="s">
        <v>7</v>
      </c>
      <c r="C52" s="84" t="s">
        <v>110</v>
      </c>
      <c r="D52" s="281">
        <v>290.87</v>
      </c>
      <c r="E52" s="286">
        <v>307.16000000000003</v>
      </c>
    </row>
    <row r="53" spans="2:5" ht="13" thickBot="1">
      <c r="B53" s="96" t="s">
        <v>8</v>
      </c>
      <c r="C53" s="97" t="s">
        <v>40</v>
      </c>
      <c r="D53" s="287">
        <v>279.92</v>
      </c>
      <c r="E53" s="288">
        <v>298.63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72251.62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72251.62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72251.62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72251.62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72251.62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Arkusz64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192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40560.17</v>
      </c>
      <c r="E11" s="262">
        <f>SUM(E12:E16)</f>
        <v>50393.66</v>
      </c>
    </row>
    <row r="12" spans="2:12">
      <c r="B12" s="83" t="s">
        <v>3</v>
      </c>
      <c r="C12" s="84" t="s">
        <v>4</v>
      </c>
      <c r="D12" s="292">
        <v>40560.17</v>
      </c>
      <c r="E12" s="293">
        <v>50393.66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40560.17</v>
      </c>
      <c r="E21" s="277">
        <f>E11-E17</f>
        <v>50393.66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  <c r="H25" s="146"/>
    </row>
    <row r="26" spans="2:11" ht="13">
      <c r="B26" s="62" t="s">
        <v>14</v>
      </c>
      <c r="C26" s="63" t="s">
        <v>15</v>
      </c>
      <c r="D26" s="265">
        <v>38297.699999999997</v>
      </c>
      <c r="E26" s="266">
        <f>D21</f>
        <v>40560.17</v>
      </c>
      <c r="G26" s="151"/>
      <c r="H26" s="146"/>
    </row>
    <row r="27" spans="2:11" ht="13">
      <c r="B27" s="6" t="s">
        <v>16</v>
      </c>
      <c r="C27" s="7" t="s">
        <v>106</v>
      </c>
      <c r="D27" s="267">
        <v>746.95</v>
      </c>
      <c r="E27" s="268">
        <v>222.07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1235.05</v>
      </c>
      <c r="E28" s="269">
        <v>1285.99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1235.04</v>
      </c>
      <c r="E29" s="271">
        <v>1285.98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0.01</v>
      </c>
      <c r="E31" s="271">
        <v>0.01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488.1</v>
      </c>
      <c r="E32" s="269">
        <v>1063.92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500.75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123.28</v>
      </c>
      <c r="E35" s="271">
        <v>138.37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364.82</v>
      </c>
      <c r="E37" s="271">
        <v>424.8</v>
      </c>
      <c r="F37" s="52"/>
      <c r="G37" s="144"/>
      <c r="H37" s="171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71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1515.52</v>
      </c>
      <c r="E40" s="275">
        <v>9611.42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40560.17</v>
      </c>
      <c r="E41" s="277">
        <f>SUM(E26,E27,E40)</f>
        <v>50393.659999999996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  <c r="H42" s="146"/>
    </row>
    <row r="43" spans="2:10" ht="13.5">
      <c r="B43" s="242" t="s">
        <v>59</v>
      </c>
      <c r="C43" s="243"/>
      <c r="D43" s="243"/>
      <c r="E43" s="243"/>
      <c r="G43" s="144"/>
      <c r="H43" s="146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710">
        <v>445.58109999999999</v>
      </c>
      <c r="E47" s="282">
        <v>453.94709999999998</v>
      </c>
      <c r="G47" s="144"/>
      <c r="H47" s="153"/>
    </row>
    <row r="48" spans="2:10">
      <c r="B48" s="95" t="s">
        <v>5</v>
      </c>
      <c r="C48" s="93" t="s">
        <v>40</v>
      </c>
      <c r="D48" s="710">
        <v>453.94709999999998</v>
      </c>
      <c r="E48" s="283">
        <v>456.62979999999999</v>
      </c>
      <c r="G48" s="153"/>
    </row>
    <row r="49" spans="2:5" ht="13">
      <c r="B49" s="77" t="s">
        <v>22</v>
      </c>
      <c r="C49" s="79" t="s">
        <v>108</v>
      </c>
      <c r="D49" s="710"/>
      <c r="E49" s="285"/>
    </row>
    <row r="50" spans="2:5">
      <c r="B50" s="94" t="s">
        <v>3</v>
      </c>
      <c r="C50" s="84" t="s">
        <v>39</v>
      </c>
      <c r="D50" s="710">
        <v>85.95</v>
      </c>
      <c r="E50" s="286">
        <v>89.35</v>
      </c>
    </row>
    <row r="51" spans="2:5">
      <c r="B51" s="94" t="s">
        <v>5</v>
      </c>
      <c r="C51" s="84" t="s">
        <v>109</v>
      </c>
      <c r="D51" s="710">
        <v>82.03</v>
      </c>
      <c r="E51" s="286">
        <v>82.52</v>
      </c>
    </row>
    <row r="52" spans="2:5">
      <c r="B52" s="94" t="s">
        <v>7</v>
      </c>
      <c r="C52" s="84" t="s">
        <v>110</v>
      </c>
      <c r="D52" s="710">
        <v>97.76</v>
      </c>
      <c r="E52" s="286">
        <v>111.79</v>
      </c>
    </row>
    <row r="53" spans="2:5" ht="13" thickBot="1">
      <c r="B53" s="96" t="s">
        <v>8</v>
      </c>
      <c r="C53" s="97" t="s">
        <v>40</v>
      </c>
      <c r="D53" s="287">
        <v>89.35</v>
      </c>
      <c r="E53" s="288">
        <v>110.36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50393.66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50393.66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50393.66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50393.66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50393.66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5000000000000004" right="0.75" top="0.53" bottom="0.51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Arkusz66"/>
  <dimension ref="A1:L95"/>
  <sheetViews>
    <sheetView zoomScale="64" zoomScaleNormal="64" workbookViewId="0">
      <selection activeCell="E17" sqref="E17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197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87272.07</v>
      </c>
      <c r="E11" s="262">
        <f>SUM(E12:E16)</f>
        <v>87251.61</v>
      </c>
    </row>
    <row r="12" spans="2:12">
      <c r="B12" s="72" t="s">
        <v>3</v>
      </c>
      <c r="C12" s="4" t="s">
        <v>4</v>
      </c>
      <c r="D12" s="292">
        <v>87272.07</v>
      </c>
      <c r="E12" s="293">
        <v>87251.61</v>
      </c>
    </row>
    <row r="13" spans="2:12">
      <c r="B13" s="72" t="s">
        <v>5</v>
      </c>
      <c r="C13" s="49" t="s">
        <v>6</v>
      </c>
      <c r="D13" s="292">
        <v>0</v>
      </c>
      <c r="E13" s="668">
        <v>0</v>
      </c>
    </row>
    <row r="14" spans="2:12">
      <c r="B14" s="72" t="s">
        <v>7</v>
      </c>
      <c r="C14" s="49" t="s">
        <v>9</v>
      </c>
      <c r="D14" s="292">
        <v>0</v>
      </c>
      <c r="E14" s="668">
        <v>0</v>
      </c>
      <c r="G14" s="145"/>
    </row>
    <row r="15" spans="2:12">
      <c r="B15" s="72" t="s">
        <v>101</v>
      </c>
      <c r="C15" s="49" t="s">
        <v>10</v>
      </c>
      <c r="D15" s="292">
        <v>0</v>
      </c>
      <c r="E15" s="668">
        <v>0</v>
      </c>
    </row>
    <row r="16" spans="2:12">
      <c r="B16" s="73" t="s">
        <v>102</v>
      </c>
      <c r="C16" s="59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72" t="s">
        <v>3</v>
      </c>
      <c r="C18" s="4" t="s">
        <v>10</v>
      </c>
      <c r="D18" s="294">
        <v>0</v>
      </c>
      <c r="E18" s="668">
        <v>0</v>
      </c>
    </row>
    <row r="19" spans="2:11">
      <c r="B19" s="72" t="s">
        <v>5</v>
      </c>
      <c r="C19" s="49" t="s">
        <v>103</v>
      </c>
      <c r="D19" s="292">
        <v>0</v>
      </c>
      <c r="E19" s="668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87272.07</v>
      </c>
      <c r="E21" s="277">
        <f>E11-E17</f>
        <v>87251.61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80450.8</v>
      </c>
      <c r="E26" s="266">
        <f>D21</f>
        <v>87272.07</v>
      </c>
      <c r="G26" s="151"/>
    </row>
    <row r="27" spans="2:11" ht="13">
      <c r="B27" s="6" t="s">
        <v>16</v>
      </c>
      <c r="C27" s="7" t="s">
        <v>106</v>
      </c>
      <c r="D27" s="267">
        <v>2139.14</v>
      </c>
      <c r="E27" s="268">
        <v>-4584.79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3234.92</v>
      </c>
      <c r="E28" s="269">
        <v>3068.02</v>
      </c>
      <c r="F28" s="52"/>
      <c r="G28" s="144"/>
      <c r="H28" s="150"/>
      <c r="I28" s="144"/>
      <c r="J28" s="151"/>
    </row>
    <row r="29" spans="2:11">
      <c r="B29" s="70" t="s">
        <v>3</v>
      </c>
      <c r="C29" s="4" t="s">
        <v>19</v>
      </c>
      <c r="D29" s="270">
        <v>3234.89</v>
      </c>
      <c r="E29" s="271">
        <v>3067.94</v>
      </c>
      <c r="F29" s="52"/>
      <c r="G29" s="144"/>
      <c r="H29" s="150"/>
      <c r="I29" s="144"/>
      <c r="J29" s="151"/>
    </row>
    <row r="30" spans="2:11">
      <c r="B30" s="70" t="s">
        <v>5</v>
      </c>
      <c r="C30" s="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70" t="s">
        <v>7</v>
      </c>
      <c r="C31" s="4" t="s">
        <v>21</v>
      </c>
      <c r="D31" s="270">
        <v>0.03</v>
      </c>
      <c r="E31" s="271">
        <v>0.08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1095.78</v>
      </c>
      <c r="E32" s="269">
        <v>7652.81</v>
      </c>
      <c r="F32" s="52"/>
      <c r="G32" s="151"/>
      <c r="H32" s="171"/>
      <c r="I32" s="144"/>
      <c r="J32" s="151"/>
    </row>
    <row r="33" spans="2:10">
      <c r="B33" s="70" t="s">
        <v>3</v>
      </c>
      <c r="C33" s="4" t="s">
        <v>24</v>
      </c>
      <c r="D33" s="270">
        <v>87.65</v>
      </c>
      <c r="E33" s="271">
        <v>6772.35</v>
      </c>
      <c r="F33" s="52"/>
      <c r="G33" s="144"/>
      <c r="H33" s="171"/>
      <c r="I33" s="144"/>
      <c r="J33" s="151"/>
    </row>
    <row r="34" spans="2:10">
      <c r="B34" s="70" t="s">
        <v>5</v>
      </c>
      <c r="C34" s="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322.08999999999997</v>
      </c>
      <c r="E35" s="271">
        <v>267.38</v>
      </c>
      <c r="F35" s="52"/>
      <c r="G35" s="144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686.04</v>
      </c>
      <c r="E37" s="271">
        <v>613.08000000000004</v>
      </c>
      <c r="F37" s="52"/>
      <c r="G37" s="144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71" t="s">
        <v>32</v>
      </c>
      <c r="C39" s="9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4682.13</v>
      </c>
      <c r="E40" s="275">
        <v>4564.33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87272.07</v>
      </c>
      <c r="E41" s="277">
        <f>SUM(E26,E27,E40)</f>
        <v>87251.610000000015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  <c r="H42" s="146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538.45659999999998</v>
      </c>
      <c r="E47" s="282">
        <v>552.21510000000001</v>
      </c>
      <c r="G47" s="144"/>
    </row>
    <row r="48" spans="2:10">
      <c r="B48" s="78" t="s">
        <v>5</v>
      </c>
      <c r="C48" s="9" t="s">
        <v>40</v>
      </c>
      <c r="D48" s="281">
        <v>552.21510000000001</v>
      </c>
      <c r="E48" s="283">
        <v>524.34860000000003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149.41</v>
      </c>
      <c r="E50" s="286">
        <v>158.04</v>
      </c>
    </row>
    <row r="51" spans="2:5">
      <c r="B51" s="68" t="s">
        <v>5</v>
      </c>
      <c r="C51" s="4" t="s">
        <v>109</v>
      </c>
      <c r="D51" s="281">
        <v>149.41</v>
      </c>
      <c r="E51" s="286">
        <v>158.04</v>
      </c>
    </row>
    <row r="52" spans="2:5">
      <c r="B52" s="68" t="s">
        <v>7</v>
      </c>
      <c r="C52" s="4" t="s">
        <v>110</v>
      </c>
      <c r="D52" s="281">
        <v>158.04</v>
      </c>
      <c r="E52" s="286">
        <v>166.4</v>
      </c>
    </row>
    <row r="53" spans="2:5" ht="13" thickBot="1">
      <c r="B53" s="69" t="s">
        <v>8</v>
      </c>
      <c r="C53" s="11" t="s">
        <v>40</v>
      </c>
      <c r="D53" s="287">
        <v>158.04</v>
      </c>
      <c r="E53" s="288">
        <v>166.4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87251.61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87251.61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87251.61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87251.61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87251.61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6000000000000005" right="0.75" top="0.53" bottom="0.49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Arkusz65"/>
  <dimension ref="A1:L95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150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120885.07</v>
      </c>
      <c r="E11" s="262">
        <f>SUM(E12:E16)</f>
        <v>208523.94</v>
      </c>
    </row>
    <row r="12" spans="2:12">
      <c r="B12" s="72" t="s">
        <v>3</v>
      </c>
      <c r="C12" s="4" t="s">
        <v>4</v>
      </c>
      <c r="D12" s="292">
        <v>120885.07</v>
      </c>
      <c r="E12" s="293">
        <v>208523.94</v>
      </c>
    </row>
    <row r="13" spans="2:12">
      <c r="B13" s="72" t="s">
        <v>5</v>
      </c>
      <c r="C13" s="49" t="s">
        <v>6</v>
      </c>
      <c r="D13" s="292">
        <v>0</v>
      </c>
      <c r="E13" s="668">
        <v>0</v>
      </c>
    </row>
    <row r="14" spans="2:12">
      <c r="B14" s="72" t="s">
        <v>7</v>
      </c>
      <c r="C14" s="49" t="s">
        <v>9</v>
      </c>
      <c r="D14" s="292">
        <v>0</v>
      </c>
      <c r="E14" s="668">
        <v>0</v>
      </c>
      <c r="G14" s="145"/>
    </row>
    <row r="15" spans="2:12">
      <c r="B15" s="72" t="s">
        <v>101</v>
      </c>
      <c r="C15" s="49" t="s">
        <v>10</v>
      </c>
      <c r="D15" s="292">
        <v>0</v>
      </c>
      <c r="E15" s="668">
        <v>0</v>
      </c>
    </row>
    <row r="16" spans="2:12">
      <c r="B16" s="73" t="s">
        <v>102</v>
      </c>
      <c r="C16" s="59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72" t="s">
        <v>3</v>
      </c>
      <c r="C18" s="4" t="s">
        <v>10</v>
      </c>
      <c r="D18" s="294">
        <v>0</v>
      </c>
      <c r="E18" s="668">
        <v>0</v>
      </c>
    </row>
    <row r="19" spans="2:11">
      <c r="B19" s="72" t="s">
        <v>5</v>
      </c>
      <c r="C19" s="49" t="s">
        <v>103</v>
      </c>
      <c r="D19" s="292">
        <v>0</v>
      </c>
      <c r="E19" s="668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120885.07</v>
      </c>
      <c r="E21" s="277">
        <f>E11-E17</f>
        <v>208523.94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146971.82</v>
      </c>
      <c r="E26" s="266">
        <f>D21</f>
        <v>120885.07</v>
      </c>
      <c r="G26" s="151"/>
      <c r="H26" s="146"/>
    </row>
    <row r="27" spans="2:11" ht="13">
      <c r="B27" s="6" t="s">
        <v>16</v>
      </c>
      <c r="C27" s="7" t="s">
        <v>106</v>
      </c>
      <c r="D27" s="267">
        <v>-46701.83</v>
      </c>
      <c r="E27" s="268">
        <v>13729.03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19568.47</v>
      </c>
      <c r="E28" s="269">
        <v>46818.34</v>
      </c>
      <c r="F28" s="52"/>
      <c r="G28" s="144"/>
      <c r="H28" s="150"/>
      <c r="I28" s="144"/>
      <c r="J28" s="151"/>
    </row>
    <row r="29" spans="2:11">
      <c r="B29" s="70" t="s">
        <v>3</v>
      </c>
      <c r="C29" s="4" t="s">
        <v>19</v>
      </c>
      <c r="D29" s="270">
        <v>9107.0400000000009</v>
      </c>
      <c r="E29" s="271">
        <v>9913.59</v>
      </c>
      <c r="F29" s="52"/>
      <c r="G29" s="144"/>
      <c r="H29" s="150"/>
      <c r="I29" s="144"/>
      <c r="J29" s="151"/>
    </row>
    <row r="30" spans="2:11">
      <c r="B30" s="70" t="s">
        <v>5</v>
      </c>
      <c r="C30" s="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70" t="s">
        <v>7</v>
      </c>
      <c r="C31" s="4" t="s">
        <v>21</v>
      </c>
      <c r="D31" s="270">
        <v>10461.43</v>
      </c>
      <c r="E31" s="271">
        <v>36904.75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66270.3</v>
      </c>
      <c r="E32" s="269">
        <v>33089.31</v>
      </c>
      <c r="F32" s="52"/>
      <c r="G32" s="151"/>
      <c r="H32" s="150"/>
      <c r="I32" s="144"/>
      <c r="J32" s="151"/>
    </row>
    <row r="33" spans="2:10">
      <c r="B33" s="70" t="s">
        <v>3</v>
      </c>
      <c r="C33" s="4" t="s">
        <v>24</v>
      </c>
      <c r="D33" s="270">
        <v>63962.6</v>
      </c>
      <c r="E33" s="271">
        <v>30651.01</v>
      </c>
      <c r="F33" s="52"/>
      <c r="G33" s="144"/>
      <c r="H33" s="150"/>
      <c r="I33" s="144"/>
      <c r="J33" s="151"/>
    </row>
    <row r="34" spans="2:10">
      <c r="B34" s="70" t="s">
        <v>5</v>
      </c>
      <c r="C34" s="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779.52</v>
      </c>
      <c r="E35" s="271">
        <v>822.84</v>
      </c>
      <c r="F35" s="52"/>
      <c r="G35" s="144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71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1528.16</v>
      </c>
      <c r="E37" s="271">
        <v>1615.4</v>
      </c>
      <c r="F37" s="52"/>
      <c r="G37" s="171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71" t="s">
        <v>32</v>
      </c>
      <c r="C39" s="9" t="s">
        <v>33</v>
      </c>
      <c r="D39" s="272">
        <v>0.02</v>
      </c>
      <c r="E39" s="273">
        <v>0.06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20615.080000000002</v>
      </c>
      <c r="E40" s="275">
        <v>73909.84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120885.07</v>
      </c>
      <c r="E41" s="277">
        <f>SUM(E26,E27,E40)</f>
        <v>208523.94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795.99120000000005</v>
      </c>
      <c r="E47" s="282">
        <v>542.03689999999995</v>
      </c>
      <c r="G47" s="144"/>
      <c r="H47" s="153"/>
    </row>
    <row r="48" spans="2:10">
      <c r="B48" s="78" t="s">
        <v>5</v>
      </c>
      <c r="C48" s="9" t="s">
        <v>40</v>
      </c>
      <c r="D48" s="281">
        <v>542.03689999999995</v>
      </c>
      <c r="E48" s="283">
        <v>564.90650000000005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184.64</v>
      </c>
      <c r="E50" s="286">
        <v>223.02</v>
      </c>
    </row>
    <row r="51" spans="2:5">
      <c r="B51" s="68" t="s">
        <v>5</v>
      </c>
      <c r="C51" s="4" t="s">
        <v>109</v>
      </c>
      <c r="D51" s="281">
        <v>175.47</v>
      </c>
      <c r="E51" s="286">
        <v>223.02</v>
      </c>
    </row>
    <row r="52" spans="2:5">
      <c r="B52" s="68" t="s">
        <v>7</v>
      </c>
      <c r="C52" s="4" t="s">
        <v>110</v>
      </c>
      <c r="D52" s="281">
        <v>240.55</v>
      </c>
      <c r="E52" s="286">
        <v>376.78000000000003</v>
      </c>
    </row>
    <row r="53" spans="2:5" ht="13" thickBot="1">
      <c r="B53" s="69" t="s">
        <v>8</v>
      </c>
      <c r="C53" s="11" t="s">
        <v>40</v>
      </c>
      <c r="D53" s="287">
        <v>223.02</v>
      </c>
      <c r="E53" s="288">
        <v>369.13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208523.94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208523.94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208523.94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208523.94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208523.94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3" right="0.75" top="0.53" bottom="0.67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Arkusz67"/>
  <dimension ref="A1:L95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151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153674.37</v>
      </c>
      <c r="E11" s="262">
        <f>SUM(E12:E16)</f>
        <v>151169.22</v>
      </c>
    </row>
    <row r="12" spans="2:12">
      <c r="B12" s="72" t="s">
        <v>3</v>
      </c>
      <c r="C12" s="4" t="s">
        <v>4</v>
      </c>
      <c r="D12" s="292">
        <v>153674.37</v>
      </c>
      <c r="E12" s="293">
        <v>151169.22</v>
      </c>
    </row>
    <row r="13" spans="2:12">
      <c r="B13" s="72" t="s">
        <v>5</v>
      </c>
      <c r="C13" s="49" t="s">
        <v>6</v>
      </c>
      <c r="D13" s="292">
        <v>0</v>
      </c>
      <c r="E13" s="668">
        <v>0</v>
      </c>
    </row>
    <row r="14" spans="2:12">
      <c r="B14" s="72" t="s">
        <v>7</v>
      </c>
      <c r="C14" s="49" t="s">
        <v>9</v>
      </c>
      <c r="D14" s="292">
        <v>0</v>
      </c>
      <c r="E14" s="668">
        <v>0</v>
      </c>
      <c r="G14" s="145"/>
    </row>
    <row r="15" spans="2:12">
      <c r="B15" s="72" t="s">
        <v>101</v>
      </c>
      <c r="C15" s="49" t="s">
        <v>10</v>
      </c>
      <c r="D15" s="292">
        <v>0</v>
      </c>
      <c r="E15" s="668">
        <v>0</v>
      </c>
    </row>
    <row r="16" spans="2:12">
      <c r="B16" s="73" t="s">
        <v>102</v>
      </c>
      <c r="C16" s="59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72" t="s">
        <v>3</v>
      </c>
      <c r="C18" s="4" t="s">
        <v>10</v>
      </c>
      <c r="D18" s="294">
        <v>0</v>
      </c>
      <c r="E18" s="668">
        <v>0</v>
      </c>
    </row>
    <row r="19" spans="2:11">
      <c r="B19" s="72" t="s">
        <v>5</v>
      </c>
      <c r="C19" s="49" t="s">
        <v>103</v>
      </c>
      <c r="D19" s="292">
        <v>0</v>
      </c>
      <c r="E19" s="668">
        <v>0</v>
      </c>
    </row>
    <row r="20" spans="2:11" ht="13" thickBot="1">
      <c r="B20" s="74" t="s">
        <v>7</v>
      </c>
      <c r="C20" s="50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153674.37</v>
      </c>
      <c r="E21" s="277">
        <f>E11-E17</f>
        <v>151169.22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53"/>
      <c r="D23" s="253"/>
      <c r="E23" s="253"/>
      <c r="G23" s="144"/>
    </row>
    <row r="24" spans="2:11" ht="14" thickBot="1">
      <c r="B24" s="241" t="s">
        <v>100</v>
      </c>
      <c r="C24" s="254"/>
      <c r="D24" s="254"/>
      <c r="E24" s="254"/>
    </row>
    <row r="25" spans="2:11" ht="13.5" thickBot="1">
      <c r="B25" s="56"/>
      <c r="C25" s="3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134206.03</v>
      </c>
      <c r="E26" s="266">
        <f>D21</f>
        <v>153674.37</v>
      </c>
      <c r="G26" s="151"/>
    </row>
    <row r="27" spans="2:11" ht="13">
      <c r="B27" s="6" t="s">
        <v>16</v>
      </c>
      <c r="C27" s="7" t="s">
        <v>106</v>
      </c>
      <c r="D27" s="267">
        <v>-1494.59</v>
      </c>
      <c r="E27" s="268">
        <v>-1274.3699999999999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10769.42</v>
      </c>
      <c r="E28" s="269">
        <v>13740.12</v>
      </c>
      <c r="F28" s="52"/>
      <c r="G28" s="144"/>
      <c r="H28" s="150"/>
      <c r="I28" s="144"/>
      <c r="J28" s="151"/>
    </row>
    <row r="29" spans="2:11">
      <c r="B29" s="70" t="s">
        <v>3</v>
      </c>
      <c r="C29" s="4" t="s">
        <v>19</v>
      </c>
      <c r="D29" s="270">
        <v>10718.77</v>
      </c>
      <c r="E29" s="271">
        <v>10442.15</v>
      </c>
      <c r="F29" s="52"/>
      <c r="G29" s="144"/>
      <c r="H29" s="150"/>
      <c r="I29" s="144"/>
      <c r="J29" s="151"/>
    </row>
    <row r="30" spans="2:11">
      <c r="B30" s="70" t="s">
        <v>5</v>
      </c>
      <c r="C30" s="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70" t="s">
        <v>7</v>
      </c>
      <c r="C31" s="4" t="s">
        <v>21</v>
      </c>
      <c r="D31" s="270">
        <v>50.65</v>
      </c>
      <c r="E31" s="271">
        <v>3297.97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12264.01</v>
      </c>
      <c r="E32" s="269">
        <v>15014.49</v>
      </c>
      <c r="F32" s="52"/>
      <c r="G32" s="151"/>
      <c r="H32" s="150"/>
      <c r="I32" s="144"/>
      <c r="J32" s="151"/>
    </row>
    <row r="33" spans="2:10">
      <c r="B33" s="70" t="s">
        <v>3</v>
      </c>
      <c r="C33" s="4" t="s">
        <v>24</v>
      </c>
      <c r="D33" s="270">
        <v>10071.540000000001</v>
      </c>
      <c r="E33" s="271">
        <v>13084.92</v>
      </c>
      <c r="F33" s="52"/>
      <c r="G33" s="144"/>
      <c r="H33" s="150"/>
      <c r="I33" s="144"/>
      <c r="J33" s="151"/>
    </row>
    <row r="34" spans="2:10">
      <c r="B34" s="70" t="s">
        <v>5</v>
      </c>
      <c r="C34" s="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70" t="s">
        <v>7</v>
      </c>
      <c r="C35" s="4" t="s">
        <v>26</v>
      </c>
      <c r="D35" s="270">
        <v>1066.77</v>
      </c>
      <c r="E35" s="271">
        <v>903.44</v>
      </c>
      <c r="F35" s="52"/>
      <c r="G35" s="144"/>
      <c r="H35" s="150"/>
      <c r="I35" s="144"/>
      <c r="J35" s="151"/>
    </row>
    <row r="36" spans="2:10">
      <c r="B36" s="70" t="s">
        <v>8</v>
      </c>
      <c r="C36" s="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70" t="s">
        <v>28</v>
      </c>
      <c r="C37" s="4" t="s">
        <v>29</v>
      </c>
      <c r="D37" s="270">
        <v>1125.7</v>
      </c>
      <c r="E37" s="271">
        <v>1026.06</v>
      </c>
      <c r="F37" s="52"/>
      <c r="G37" s="144"/>
      <c r="H37" s="150"/>
      <c r="I37" s="144"/>
      <c r="J37" s="151"/>
    </row>
    <row r="38" spans="2:10">
      <c r="B38" s="70" t="s">
        <v>30</v>
      </c>
      <c r="C38" s="4" t="s">
        <v>31</v>
      </c>
      <c r="D38" s="270">
        <v>0</v>
      </c>
      <c r="E38" s="271">
        <v>0</v>
      </c>
      <c r="F38" s="52"/>
      <c r="G38" s="144"/>
      <c r="H38" s="171"/>
      <c r="I38" s="144"/>
      <c r="J38" s="151"/>
    </row>
    <row r="39" spans="2:10">
      <c r="B39" s="71" t="s">
        <v>32</v>
      </c>
      <c r="C39" s="9" t="s">
        <v>33</v>
      </c>
      <c r="D39" s="272">
        <v>0</v>
      </c>
      <c r="E39" s="273">
        <v>7.0000000000000007E-2</v>
      </c>
      <c r="F39" s="52"/>
      <c r="G39" s="144"/>
      <c r="H39" s="171"/>
      <c r="I39" s="144"/>
      <c r="J39" s="151"/>
    </row>
    <row r="40" spans="2:10" ht="13.5" thickBot="1">
      <c r="B40" s="64" t="s">
        <v>34</v>
      </c>
      <c r="C40" s="65" t="s">
        <v>35</v>
      </c>
      <c r="D40" s="274">
        <v>20962.93</v>
      </c>
      <c r="E40" s="275">
        <v>-1230.78</v>
      </c>
      <c r="G40" s="151"/>
    </row>
    <row r="41" spans="2:10" ht="13.5" thickBot="1">
      <c r="B41" s="66" t="s">
        <v>36</v>
      </c>
      <c r="C41" s="67" t="s">
        <v>37</v>
      </c>
      <c r="D41" s="277">
        <f>SUM(D26,D27,D40)</f>
        <v>153674.37</v>
      </c>
      <c r="E41" s="277">
        <f>SUM(E26,E27,E40)</f>
        <v>151169.22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526.31880000000001</v>
      </c>
      <c r="E47" s="282">
        <v>522.43539999999996</v>
      </c>
      <c r="G47" s="144"/>
      <c r="H47" s="153"/>
    </row>
    <row r="48" spans="2:10">
      <c r="B48" s="78" t="s">
        <v>5</v>
      </c>
      <c r="C48" s="9" t="s">
        <v>40</v>
      </c>
      <c r="D48" s="281">
        <v>522.43539999999996</v>
      </c>
      <c r="E48" s="283">
        <v>517.11839999999995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254.99</v>
      </c>
      <c r="E50" s="286">
        <v>294.14999999999998</v>
      </c>
    </row>
    <row r="51" spans="2:5">
      <c r="B51" s="68" t="s">
        <v>5</v>
      </c>
      <c r="C51" s="4" t="s">
        <v>109</v>
      </c>
      <c r="D51" s="281">
        <v>247.63</v>
      </c>
      <c r="E51" s="286">
        <v>268.08</v>
      </c>
    </row>
    <row r="52" spans="2:5">
      <c r="B52" s="68" t="s">
        <v>7</v>
      </c>
      <c r="C52" s="4" t="s">
        <v>110</v>
      </c>
      <c r="D52" s="281">
        <v>316.28000000000003</v>
      </c>
      <c r="E52" s="286">
        <v>307.58</v>
      </c>
    </row>
    <row r="53" spans="2:5" ht="13" thickBot="1">
      <c r="B53" s="69" t="s">
        <v>8</v>
      </c>
      <c r="C53" s="11" t="s">
        <v>40</v>
      </c>
      <c r="D53" s="287">
        <v>294.14999999999998</v>
      </c>
      <c r="E53" s="288">
        <v>292.33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151169.22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151169.22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151169.22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151169.22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151169.22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L95"/>
  <sheetViews>
    <sheetView zoomScale="64" zoomScaleNormal="64" workbookViewId="0">
      <selection activeCell="H19" sqref="H19"/>
    </sheetView>
  </sheetViews>
  <sheetFormatPr defaultRowHeight="11.5"/>
  <cols>
    <col min="1" max="1" width="9.1796875" style="505"/>
    <col min="2" max="2" width="4.7265625" style="505" bestFit="1" customWidth="1"/>
    <col min="3" max="3" width="77.7265625" style="505" customWidth="1"/>
    <col min="4" max="4" width="17.1796875" style="645" bestFit="1" customWidth="1"/>
    <col min="5" max="5" width="16.453125" style="645" bestFit="1" customWidth="1"/>
    <col min="6" max="6" width="7.453125" style="143" customWidth="1"/>
    <col min="7" max="7" width="18" style="143" customWidth="1"/>
    <col min="8" max="8" width="16.1796875" style="143" customWidth="1"/>
    <col min="9" max="9" width="4.7265625" style="143" customWidth="1"/>
    <col min="10" max="10" width="8.81640625" style="143" bestFit="1" customWidth="1"/>
    <col min="11" max="11" width="7.453125" style="143" bestFit="1" customWidth="1"/>
    <col min="12" max="12" width="12.453125" style="143" bestFit="1" customWidth="1"/>
    <col min="13" max="16384" width="8.7265625" style="143"/>
  </cols>
  <sheetData>
    <row r="1" spans="2:12">
      <c r="D1" s="506"/>
      <c r="E1" s="506"/>
    </row>
    <row r="2" spans="2:12">
      <c r="B2" s="507" t="s">
        <v>234</v>
      </c>
      <c r="C2" s="507"/>
      <c r="D2" s="507"/>
      <c r="E2" s="507"/>
      <c r="L2" s="144"/>
    </row>
    <row r="3" spans="2:12">
      <c r="B3" s="507" t="s">
        <v>201</v>
      </c>
      <c r="C3" s="507"/>
      <c r="D3" s="507"/>
      <c r="E3" s="507"/>
    </row>
    <row r="4" spans="2:12">
      <c r="B4" s="508"/>
      <c r="C4" s="508"/>
      <c r="D4" s="509"/>
      <c r="E4" s="509"/>
    </row>
    <row r="5" spans="2:12">
      <c r="B5" s="510" t="s">
        <v>0</v>
      </c>
      <c r="C5" s="510"/>
      <c r="D5" s="510"/>
      <c r="E5" s="510"/>
    </row>
    <row r="6" spans="2:12">
      <c r="B6" s="511" t="s">
        <v>83</v>
      </c>
      <c r="C6" s="511"/>
      <c r="D6" s="511"/>
      <c r="E6" s="511"/>
    </row>
    <row r="7" spans="2:12">
      <c r="B7" s="512"/>
      <c r="C7" s="512"/>
      <c r="D7" s="513"/>
      <c r="E7" s="513"/>
    </row>
    <row r="8" spans="2:12">
      <c r="B8" s="514" t="s">
        <v>17</v>
      </c>
      <c r="C8" s="515"/>
      <c r="D8" s="515"/>
      <c r="E8" s="515"/>
    </row>
    <row r="9" spans="2:12" ht="12" thickBot="1">
      <c r="B9" s="516" t="s">
        <v>98</v>
      </c>
      <c r="C9" s="516"/>
      <c r="D9" s="516"/>
      <c r="E9" s="516"/>
      <c r="G9" s="168"/>
    </row>
    <row r="10" spans="2:12" ht="12" thickBot="1">
      <c r="B10" s="517"/>
      <c r="C10" s="518" t="s">
        <v>1</v>
      </c>
      <c r="D10" s="519" t="s">
        <v>195</v>
      </c>
      <c r="E10" s="520" t="s">
        <v>200</v>
      </c>
      <c r="G10" s="144"/>
      <c r="H10" s="144"/>
    </row>
    <row r="11" spans="2:12">
      <c r="B11" s="521" t="s">
        <v>2</v>
      </c>
      <c r="C11" s="522" t="s">
        <v>104</v>
      </c>
      <c r="D11" s="523">
        <v>169675362.26000002</v>
      </c>
      <c r="E11" s="524">
        <f>SUM(E12:E14,E16)</f>
        <v>192054469.35999998</v>
      </c>
      <c r="H11" s="144"/>
    </row>
    <row r="12" spans="2:12">
      <c r="B12" s="525" t="s">
        <v>3</v>
      </c>
      <c r="C12" s="526" t="s">
        <v>4</v>
      </c>
      <c r="D12" s="527">
        <v>169671520.36000001</v>
      </c>
      <c r="E12" s="528">
        <v>191998208.56</v>
      </c>
      <c r="G12" s="144"/>
      <c r="H12" s="144"/>
    </row>
    <row r="13" spans="2:12">
      <c r="B13" s="525" t="s">
        <v>5</v>
      </c>
      <c r="C13" s="526" t="s">
        <v>6</v>
      </c>
      <c r="D13" s="527">
        <v>337.3</v>
      </c>
      <c r="E13" s="528">
        <v>1949.1</v>
      </c>
      <c r="H13" s="144"/>
    </row>
    <row r="14" spans="2:12">
      <c r="B14" s="525" t="s">
        <v>7</v>
      </c>
      <c r="C14" s="526" t="s">
        <v>9</v>
      </c>
      <c r="D14" s="527">
        <v>3504.6</v>
      </c>
      <c r="E14" s="528">
        <v>54311.7</v>
      </c>
      <c r="H14" s="144"/>
    </row>
    <row r="15" spans="2:12">
      <c r="B15" s="525" t="s">
        <v>101</v>
      </c>
      <c r="C15" s="526" t="s">
        <v>10</v>
      </c>
      <c r="D15" s="527">
        <v>3504.6</v>
      </c>
      <c r="E15" s="528">
        <f>E14</f>
        <v>54311.7</v>
      </c>
      <c r="H15" s="144"/>
    </row>
    <row r="16" spans="2:12">
      <c r="B16" s="529" t="s">
        <v>102</v>
      </c>
      <c r="C16" s="530" t="s">
        <v>11</v>
      </c>
      <c r="D16" s="531">
        <v>0</v>
      </c>
      <c r="E16" s="532">
        <v>0</v>
      </c>
    </row>
    <row r="17" spans="2:11">
      <c r="B17" s="533" t="s">
        <v>12</v>
      </c>
      <c r="C17" s="534" t="s">
        <v>64</v>
      </c>
      <c r="D17" s="535">
        <v>408009.48</v>
      </c>
      <c r="E17" s="536">
        <f>SUM(E18:E20)</f>
        <v>239886.46</v>
      </c>
    </row>
    <row r="18" spans="2:11">
      <c r="B18" s="525" t="s">
        <v>3</v>
      </c>
      <c r="C18" s="526" t="s">
        <v>10</v>
      </c>
      <c r="D18" s="531">
        <v>408009.48</v>
      </c>
      <c r="E18" s="532">
        <v>239886.46</v>
      </c>
    </row>
    <row r="19" spans="2:11">
      <c r="B19" s="525" t="s">
        <v>5</v>
      </c>
      <c r="C19" s="526" t="s">
        <v>103</v>
      </c>
      <c r="D19" s="527">
        <v>0</v>
      </c>
      <c r="E19" s="528">
        <v>0</v>
      </c>
    </row>
    <row r="20" spans="2:11" ht="12" thickBot="1">
      <c r="B20" s="537" t="s">
        <v>7</v>
      </c>
      <c r="C20" s="538" t="s">
        <v>13</v>
      </c>
      <c r="D20" s="539">
        <v>0</v>
      </c>
      <c r="E20" s="540">
        <v>0</v>
      </c>
    </row>
    <row r="21" spans="2:11" ht="12" thickBot="1">
      <c r="B21" s="541" t="s">
        <v>105</v>
      </c>
      <c r="C21" s="542"/>
      <c r="D21" s="543">
        <v>169267352.78000003</v>
      </c>
      <c r="E21" s="544">
        <f>E11-E17</f>
        <v>191814582.89999998</v>
      </c>
      <c r="F21" s="147"/>
      <c r="G21" s="147"/>
      <c r="H21" s="148"/>
      <c r="J21" s="164"/>
      <c r="K21" s="145"/>
    </row>
    <row r="22" spans="2:11">
      <c r="B22" s="545"/>
      <c r="C22" s="546"/>
      <c r="D22" s="547"/>
      <c r="E22" s="547"/>
      <c r="G22" s="147"/>
      <c r="H22" s="147"/>
    </row>
    <row r="23" spans="2:11">
      <c r="B23" s="514"/>
      <c r="C23" s="548"/>
      <c r="D23" s="548"/>
      <c r="E23" s="548"/>
      <c r="G23" s="144"/>
    </row>
    <row r="24" spans="2:11" ht="12" thickBot="1">
      <c r="B24" s="516" t="s">
        <v>100</v>
      </c>
      <c r="C24" s="549"/>
      <c r="D24" s="549"/>
      <c r="E24" s="549"/>
    </row>
    <row r="25" spans="2:11" ht="12" thickBot="1">
      <c r="B25" s="517"/>
      <c r="C25" s="550" t="s">
        <v>1</v>
      </c>
      <c r="D25" s="519" t="s">
        <v>195</v>
      </c>
      <c r="E25" s="520" t="s">
        <v>200</v>
      </c>
    </row>
    <row r="26" spans="2:11">
      <c r="B26" s="551" t="s">
        <v>14</v>
      </c>
      <c r="C26" s="552" t="s">
        <v>15</v>
      </c>
      <c r="D26" s="553">
        <v>166394067.25999999</v>
      </c>
      <c r="E26" s="554">
        <f>D21</f>
        <v>169267352.78000003</v>
      </c>
      <c r="G26" s="151"/>
    </row>
    <row r="27" spans="2:11">
      <c r="B27" s="533" t="s">
        <v>16</v>
      </c>
      <c r="C27" s="555" t="s">
        <v>106</v>
      </c>
      <c r="D27" s="556">
        <v>-4974442.6900000004</v>
      </c>
      <c r="E27" s="557">
        <v>-7321037.9000000004</v>
      </c>
      <c r="F27" s="144"/>
      <c r="G27" s="144"/>
      <c r="H27" s="150"/>
      <c r="I27" s="150"/>
      <c r="J27" s="144"/>
    </row>
    <row r="28" spans="2:11">
      <c r="B28" s="533" t="s">
        <v>17</v>
      </c>
      <c r="C28" s="555" t="s">
        <v>18</v>
      </c>
      <c r="D28" s="556">
        <v>12573473.32</v>
      </c>
      <c r="E28" s="558">
        <v>13431240.51</v>
      </c>
      <c r="F28" s="144"/>
      <c r="G28" s="144"/>
      <c r="H28" s="150"/>
      <c r="I28" s="150"/>
      <c r="J28" s="144"/>
    </row>
    <row r="29" spans="2:11">
      <c r="B29" s="559" t="s">
        <v>3</v>
      </c>
      <c r="C29" s="560" t="s">
        <v>19</v>
      </c>
      <c r="D29" s="561">
        <v>12171199.859999999</v>
      </c>
      <c r="E29" s="562">
        <v>12327451.609999999</v>
      </c>
      <c r="F29" s="144"/>
      <c r="G29" s="144"/>
      <c r="H29" s="150"/>
      <c r="I29" s="150"/>
      <c r="J29" s="144"/>
    </row>
    <row r="30" spans="2:11">
      <c r="B30" s="559" t="s">
        <v>5</v>
      </c>
      <c r="C30" s="560" t="s">
        <v>20</v>
      </c>
      <c r="D30" s="561">
        <v>12614.14</v>
      </c>
      <c r="E30" s="562">
        <v>343989.96</v>
      </c>
      <c r="F30" s="144"/>
      <c r="G30" s="144"/>
      <c r="H30" s="150"/>
      <c r="I30" s="150"/>
      <c r="J30" s="144"/>
    </row>
    <row r="31" spans="2:11">
      <c r="B31" s="559" t="s">
        <v>7</v>
      </c>
      <c r="C31" s="560" t="s">
        <v>21</v>
      </c>
      <c r="D31" s="561">
        <v>389659.32</v>
      </c>
      <c r="E31" s="562">
        <v>759798.94</v>
      </c>
      <c r="F31" s="144"/>
      <c r="G31" s="144"/>
      <c r="H31" s="150"/>
      <c r="I31" s="150"/>
      <c r="J31" s="144"/>
    </row>
    <row r="32" spans="2:11">
      <c r="B32" s="563" t="s">
        <v>22</v>
      </c>
      <c r="C32" s="564" t="s">
        <v>23</v>
      </c>
      <c r="D32" s="556">
        <v>17547916.010000002</v>
      </c>
      <c r="E32" s="558">
        <v>20752278.41</v>
      </c>
      <c r="F32" s="144"/>
      <c r="G32" s="144"/>
      <c r="H32" s="150"/>
      <c r="I32" s="150"/>
      <c r="J32" s="144"/>
    </row>
    <row r="33" spans="2:10">
      <c r="B33" s="559" t="s">
        <v>3</v>
      </c>
      <c r="C33" s="560" t="s">
        <v>24</v>
      </c>
      <c r="D33" s="561">
        <v>12572078.699999999</v>
      </c>
      <c r="E33" s="562">
        <v>13518873.279999999</v>
      </c>
      <c r="F33" s="144"/>
      <c r="G33" s="144"/>
      <c r="H33" s="150"/>
      <c r="I33" s="150"/>
      <c r="J33" s="144"/>
    </row>
    <row r="34" spans="2:10">
      <c r="B34" s="559" t="s">
        <v>5</v>
      </c>
      <c r="C34" s="560" t="s">
        <v>25</v>
      </c>
      <c r="D34" s="561">
        <v>916913.84</v>
      </c>
      <c r="E34" s="562">
        <v>992818.22</v>
      </c>
      <c r="F34" s="144"/>
      <c r="G34" s="144"/>
      <c r="H34" s="150"/>
      <c r="I34" s="150"/>
      <c r="J34" s="144"/>
    </row>
    <row r="35" spans="2:10">
      <c r="B35" s="559" t="s">
        <v>7</v>
      </c>
      <c r="C35" s="560" t="s">
        <v>26</v>
      </c>
      <c r="D35" s="561">
        <v>2896655.17</v>
      </c>
      <c r="E35" s="562">
        <v>2957319.25</v>
      </c>
      <c r="F35" s="144"/>
      <c r="G35" s="144"/>
      <c r="H35" s="150"/>
      <c r="I35" s="150"/>
      <c r="J35" s="144"/>
    </row>
    <row r="36" spans="2:10">
      <c r="B36" s="559" t="s">
        <v>8</v>
      </c>
      <c r="C36" s="560" t="s">
        <v>27</v>
      </c>
      <c r="D36" s="561">
        <v>0</v>
      </c>
      <c r="E36" s="562">
        <v>0</v>
      </c>
      <c r="F36" s="144"/>
      <c r="G36" s="144"/>
      <c r="H36" s="150"/>
      <c r="I36" s="150"/>
      <c r="J36" s="144"/>
    </row>
    <row r="37" spans="2:10">
      <c r="B37" s="559" t="s">
        <v>28</v>
      </c>
      <c r="C37" s="560" t="s">
        <v>29</v>
      </c>
      <c r="D37" s="561">
        <v>0</v>
      </c>
      <c r="E37" s="562">
        <v>0</v>
      </c>
      <c r="F37" s="144"/>
      <c r="G37" s="144"/>
      <c r="H37" s="150"/>
      <c r="I37" s="150"/>
      <c r="J37" s="144"/>
    </row>
    <row r="38" spans="2:10">
      <c r="B38" s="559" t="s">
        <v>30</v>
      </c>
      <c r="C38" s="560" t="s">
        <v>31</v>
      </c>
      <c r="D38" s="561">
        <v>0</v>
      </c>
      <c r="E38" s="562">
        <v>0</v>
      </c>
      <c r="F38" s="144"/>
      <c r="G38" s="144"/>
      <c r="H38" s="150"/>
      <c r="I38" s="150"/>
      <c r="J38" s="144"/>
    </row>
    <row r="39" spans="2:10">
      <c r="B39" s="565" t="s">
        <v>32</v>
      </c>
      <c r="C39" s="566" t="s">
        <v>33</v>
      </c>
      <c r="D39" s="567">
        <v>1162268.3</v>
      </c>
      <c r="E39" s="568">
        <v>3283267.66</v>
      </c>
      <c r="F39" s="144"/>
      <c r="G39" s="144"/>
      <c r="H39" s="150"/>
      <c r="I39" s="150"/>
      <c r="J39" s="144"/>
    </row>
    <row r="40" spans="2:10" ht="12" thickBot="1">
      <c r="B40" s="569" t="s">
        <v>34</v>
      </c>
      <c r="C40" s="570" t="s">
        <v>35</v>
      </c>
      <c r="D40" s="571">
        <v>7847728.21</v>
      </c>
      <c r="E40" s="572">
        <v>29868268.02</v>
      </c>
      <c r="G40" s="151"/>
    </row>
    <row r="41" spans="2:10" ht="12" thickBot="1">
      <c r="B41" s="573" t="s">
        <v>36</v>
      </c>
      <c r="C41" s="574" t="s">
        <v>37</v>
      </c>
      <c r="D41" s="575">
        <v>169267352.78</v>
      </c>
      <c r="E41" s="544">
        <f>SUM(E26,E27,E40)</f>
        <v>191814582.90000004</v>
      </c>
      <c r="F41" s="147"/>
      <c r="G41" s="151"/>
      <c r="H41" s="144"/>
      <c r="I41" s="144"/>
      <c r="J41" s="144"/>
    </row>
    <row r="42" spans="2:10">
      <c r="B42" s="576"/>
      <c r="C42" s="576"/>
      <c r="D42" s="577"/>
      <c r="E42" s="577"/>
      <c r="F42" s="147"/>
      <c r="G42" s="145"/>
    </row>
    <row r="43" spans="2:10">
      <c r="B43" s="514" t="s">
        <v>59</v>
      </c>
      <c r="C43" s="515"/>
      <c r="D43" s="515"/>
      <c r="E43" s="515"/>
      <c r="G43" s="144"/>
    </row>
    <row r="44" spans="2:10" ht="12" thickBot="1">
      <c r="B44" s="516" t="s">
        <v>116</v>
      </c>
      <c r="C44" s="578"/>
      <c r="D44" s="578"/>
      <c r="E44" s="578"/>
    </row>
    <row r="45" spans="2:10" ht="12" thickBot="1">
      <c r="B45" s="579"/>
      <c r="C45" s="580" t="s">
        <v>38</v>
      </c>
      <c r="D45" s="519" t="s">
        <v>195</v>
      </c>
      <c r="E45" s="520" t="s">
        <v>200</v>
      </c>
    </row>
    <row r="46" spans="2:10">
      <c r="B46" s="581" t="s">
        <v>17</v>
      </c>
      <c r="C46" s="582" t="s">
        <v>107</v>
      </c>
      <c r="D46" s="583"/>
      <c r="E46" s="584"/>
      <c r="G46" s="144"/>
    </row>
    <row r="47" spans="2:10">
      <c r="B47" s="585" t="s">
        <v>3</v>
      </c>
      <c r="C47" s="586" t="s">
        <v>39</v>
      </c>
      <c r="D47" s="587">
        <v>8771247.1671656892</v>
      </c>
      <c r="E47" s="588">
        <v>8527451.4397739805</v>
      </c>
      <c r="G47" s="169"/>
    </row>
    <row r="48" spans="2:10">
      <c r="B48" s="589" t="s">
        <v>5</v>
      </c>
      <c r="C48" s="590" t="s">
        <v>40</v>
      </c>
      <c r="D48" s="587">
        <v>8527451.4397739805</v>
      </c>
      <c r="E48" s="591">
        <v>8220102.4924598681</v>
      </c>
      <c r="J48" s="153"/>
    </row>
    <row r="49" spans="2:7">
      <c r="B49" s="592" t="s">
        <v>22</v>
      </c>
      <c r="C49" s="593" t="s">
        <v>108</v>
      </c>
      <c r="D49" s="594"/>
      <c r="E49" s="595"/>
    </row>
    <row r="50" spans="2:7">
      <c r="B50" s="585" t="s">
        <v>3</v>
      </c>
      <c r="C50" s="586" t="s">
        <v>39</v>
      </c>
      <c r="D50" s="587">
        <v>18.970400000000001</v>
      </c>
      <c r="E50" s="596">
        <v>19.849700000000002</v>
      </c>
      <c r="G50" s="154"/>
    </row>
    <row r="51" spans="2:7">
      <c r="B51" s="585" t="s">
        <v>5</v>
      </c>
      <c r="C51" s="586" t="s">
        <v>109</v>
      </c>
      <c r="D51" s="587">
        <v>18.452500000000001</v>
      </c>
      <c r="E51" s="596">
        <v>19.849700000000002</v>
      </c>
    </row>
    <row r="52" spans="2:7">
      <c r="B52" s="585" t="s">
        <v>7</v>
      </c>
      <c r="C52" s="586" t="s">
        <v>110</v>
      </c>
      <c r="D52" s="587">
        <v>20.9541</v>
      </c>
      <c r="E52" s="596">
        <v>23.335800000000003</v>
      </c>
    </row>
    <row r="53" spans="2:7" ht="12" thickBot="1">
      <c r="B53" s="597" t="s">
        <v>8</v>
      </c>
      <c r="C53" s="598" t="s">
        <v>40</v>
      </c>
      <c r="D53" s="599">
        <v>19.849700000000002</v>
      </c>
      <c r="E53" s="600">
        <v>23.334800000000001</v>
      </c>
    </row>
    <row r="54" spans="2:7">
      <c r="B54" s="168"/>
      <c r="C54" s="601"/>
      <c r="D54" s="602"/>
      <c r="E54" s="602"/>
    </row>
    <row r="55" spans="2:7">
      <c r="B55" s="603" t="s">
        <v>61</v>
      </c>
      <c r="C55" s="515"/>
      <c r="D55" s="515"/>
      <c r="E55" s="515"/>
    </row>
    <row r="56" spans="2:7" ht="12" thickBot="1">
      <c r="B56" s="604" t="s">
        <v>111</v>
      </c>
      <c r="C56" s="578"/>
      <c r="D56" s="578"/>
      <c r="E56" s="578"/>
    </row>
    <row r="57" spans="2:7" ht="21.5" customHeight="1" thickBot="1">
      <c r="B57" s="605" t="s">
        <v>41</v>
      </c>
      <c r="C57" s="606"/>
      <c r="D57" s="607" t="s">
        <v>117</v>
      </c>
      <c r="E57" s="608" t="s">
        <v>112</v>
      </c>
    </row>
    <row r="58" spans="2:7">
      <c r="B58" s="609" t="s">
        <v>17</v>
      </c>
      <c r="C58" s="610" t="s">
        <v>42</v>
      </c>
      <c r="D58" s="611">
        <f>D71+D87</f>
        <v>191998208.55999997</v>
      </c>
      <c r="E58" s="612">
        <f>D58/E21</f>
        <v>1.0009573081317582</v>
      </c>
    </row>
    <row r="59" spans="2:7" ht="23">
      <c r="B59" s="613" t="s">
        <v>3</v>
      </c>
      <c r="C59" s="614" t="s">
        <v>43</v>
      </c>
      <c r="D59" s="615">
        <v>0</v>
      </c>
      <c r="E59" s="616">
        <v>0</v>
      </c>
    </row>
    <row r="60" spans="2:7">
      <c r="B60" s="617" t="s">
        <v>204</v>
      </c>
      <c r="C60" s="614" t="s">
        <v>119</v>
      </c>
      <c r="D60" s="615">
        <v>0</v>
      </c>
      <c r="E60" s="616">
        <v>0</v>
      </c>
    </row>
    <row r="61" spans="2:7">
      <c r="B61" s="617" t="s">
        <v>205</v>
      </c>
      <c r="C61" s="614" t="s">
        <v>206</v>
      </c>
      <c r="D61" s="615">
        <v>0</v>
      </c>
      <c r="E61" s="616">
        <v>0</v>
      </c>
    </row>
    <row r="62" spans="2:7">
      <c r="B62" s="617" t="s">
        <v>207</v>
      </c>
      <c r="C62" s="614" t="s">
        <v>208</v>
      </c>
      <c r="D62" s="615">
        <v>0</v>
      </c>
      <c r="E62" s="616">
        <v>0</v>
      </c>
    </row>
    <row r="63" spans="2:7" ht="23">
      <c r="B63" s="618" t="s">
        <v>5</v>
      </c>
      <c r="C63" s="619" t="s">
        <v>44</v>
      </c>
      <c r="D63" s="615">
        <v>0</v>
      </c>
      <c r="E63" s="616">
        <v>0</v>
      </c>
    </row>
    <row r="64" spans="2:7">
      <c r="B64" s="618" t="s">
        <v>7</v>
      </c>
      <c r="C64" s="619" t="s">
        <v>45</v>
      </c>
      <c r="D64" s="615">
        <v>0</v>
      </c>
      <c r="E64" s="616">
        <v>0</v>
      </c>
      <c r="G64" s="144"/>
    </row>
    <row r="65" spans="2:7">
      <c r="B65" s="620" t="s">
        <v>101</v>
      </c>
      <c r="C65" s="619" t="s">
        <v>209</v>
      </c>
      <c r="D65" s="615">
        <v>0</v>
      </c>
      <c r="E65" s="616">
        <v>0</v>
      </c>
      <c r="G65" s="144"/>
    </row>
    <row r="66" spans="2:7">
      <c r="B66" s="620" t="s">
        <v>102</v>
      </c>
      <c r="C66" s="619" t="s">
        <v>11</v>
      </c>
      <c r="D66" s="615">
        <v>0</v>
      </c>
      <c r="E66" s="616">
        <v>0</v>
      </c>
      <c r="G66" s="144"/>
    </row>
    <row r="67" spans="2:7">
      <c r="B67" s="618" t="s">
        <v>8</v>
      </c>
      <c r="C67" s="619" t="s">
        <v>46</v>
      </c>
      <c r="D67" s="615">
        <v>0</v>
      </c>
      <c r="E67" s="616">
        <v>0</v>
      </c>
    </row>
    <row r="68" spans="2:7">
      <c r="B68" s="620" t="s">
        <v>210</v>
      </c>
      <c r="C68" s="619" t="s">
        <v>209</v>
      </c>
      <c r="D68" s="615">
        <v>0</v>
      </c>
      <c r="E68" s="616">
        <v>0</v>
      </c>
    </row>
    <row r="69" spans="2:7">
      <c r="B69" s="620" t="s">
        <v>211</v>
      </c>
      <c r="C69" s="619" t="s">
        <v>11</v>
      </c>
      <c r="D69" s="615">
        <v>0</v>
      </c>
      <c r="E69" s="616">
        <v>0</v>
      </c>
    </row>
    <row r="70" spans="2:7">
      <c r="B70" s="618" t="s">
        <v>28</v>
      </c>
      <c r="C70" s="619" t="s">
        <v>47</v>
      </c>
      <c r="D70" s="621">
        <v>0</v>
      </c>
      <c r="E70" s="622">
        <v>0</v>
      </c>
    </row>
    <row r="71" spans="2:7">
      <c r="B71" s="613" t="s">
        <v>30</v>
      </c>
      <c r="C71" s="614" t="s">
        <v>48</v>
      </c>
      <c r="D71" s="615">
        <v>190891547.38999999</v>
      </c>
      <c r="E71" s="616">
        <f>D71/E21</f>
        <v>0.99518787624984073</v>
      </c>
    </row>
    <row r="72" spans="2:7">
      <c r="B72" s="613" t="s">
        <v>212</v>
      </c>
      <c r="C72" s="614" t="s">
        <v>213</v>
      </c>
      <c r="D72" s="615">
        <v>190891547.38999999</v>
      </c>
      <c r="E72" s="616">
        <f>D72/$E$21</f>
        <v>0.99518787624984073</v>
      </c>
    </row>
    <row r="73" spans="2:7">
      <c r="B73" s="613" t="s">
        <v>214</v>
      </c>
      <c r="C73" s="614" t="s">
        <v>215</v>
      </c>
      <c r="D73" s="615">
        <v>0</v>
      </c>
      <c r="E73" s="616">
        <v>0</v>
      </c>
    </row>
    <row r="74" spans="2:7">
      <c r="B74" s="613" t="s">
        <v>32</v>
      </c>
      <c r="C74" s="614" t="s">
        <v>113</v>
      </c>
      <c r="D74" s="615">
        <v>0</v>
      </c>
      <c r="E74" s="616">
        <v>0</v>
      </c>
    </row>
    <row r="75" spans="2:7">
      <c r="B75" s="613" t="s">
        <v>216</v>
      </c>
      <c r="C75" s="614" t="s">
        <v>217</v>
      </c>
      <c r="D75" s="615">
        <v>0</v>
      </c>
      <c r="E75" s="616">
        <v>0</v>
      </c>
    </row>
    <row r="76" spans="2:7">
      <c r="B76" s="613" t="s">
        <v>218</v>
      </c>
      <c r="C76" s="614" t="s">
        <v>219</v>
      </c>
      <c r="D76" s="615">
        <v>0</v>
      </c>
      <c r="E76" s="616">
        <v>0</v>
      </c>
    </row>
    <row r="77" spans="2:7">
      <c r="B77" s="613" t="s">
        <v>220</v>
      </c>
      <c r="C77" s="614" t="s">
        <v>221</v>
      </c>
      <c r="D77" s="615">
        <v>0</v>
      </c>
      <c r="E77" s="616">
        <v>0</v>
      </c>
    </row>
    <row r="78" spans="2:7">
      <c r="B78" s="613" t="s">
        <v>222</v>
      </c>
      <c r="C78" s="614" t="s">
        <v>223</v>
      </c>
      <c r="D78" s="615">
        <v>0</v>
      </c>
      <c r="E78" s="616">
        <v>0</v>
      </c>
    </row>
    <row r="79" spans="2:7">
      <c r="B79" s="613" t="s">
        <v>224</v>
      </c>
      <c r="C79" s="614" t="s">
        <v>225</v>
      </c>
      <c r="D79" s="615">
        <v>0</v>
      </c>
      <c r="E79" s="616">
        <v>0</v>
      </c>
    </row>
    <row r="80" spans="2:7">
      <c r="B80" s="613" t="s">
        <v>49</v>
      </c>
      <c r="C80" s="614" t="s">
        <v>50</v>
      </c>
      <c r="D80" s="615">
        <v>0</v>
      </c>
      <c r="E80" s="616">
        <v>0</v>
      </c>
    </row>
    <row r="81" spans="2:5">
      <c r="B81" s="618" t="s">
        <v>51</v>
      </c>
      <c r="C81" s="619" t="s">
        <v>52</v>
      </c>
      <c r="D81" s="615">
        <v>0</v>
      </c>
      <c r="E81" s="616">
        <v>0</v>
      </c>
    </row>
    <row r="82" spans="2:5">
      <c r="B82" s="618" t="s">
        <v>226</v>
      </c>
      <c r="C82" s="619" t="s">
        <v>227</v>
      </c>
      <c r="D82" s="615">
        <v>0</v>
      </c>
      <c r="E82" s="616">
        <v>0</v>
      </c>
    </row>
    <row r="83" spans="2:5">
      <c r="B83" s="618" t="s">
        <v>228</v>
      </c>
      <c r="C83" s="619" t="s">
        <v>229</v>
      </c>
      <c r="D83" s="615">
        <v>0</v>
      </c>
      <c r="E83" s="616">
        <v>0</v>
      </c>
    </row>
    <row r="84" spans="2:5">
      <c r="B84" s="618" t="s">
        <v>230</v>
      </c>
      <c r="C84" s="619" t="s">
        <v>231</v>
      </c>
      <c r="D84" s="615">
        <v>0</v>
      </c>
      <c r="E84" s="616">
        <v>0</v>
      </c>
    </row>
    <row r="85" spans="2:5">
      <c r="B85" s="618" t="s">
        <v>232</v>
      </c>
      <c r="C85" s="619" t="s">
        <v>233</v>
      </c>
      <c r="D85" s="615">
        <v>0</v>
      </c>
      <c r="E85" s="616">
        <v>0</v>
      </c>
    </row>
    <row r="86" spans="2:5">
      <c r="B86" s="623" t="s">
        <v>53</v>
      </c>
      <c r="C86" s="619" t="s">
        <v>54</v>
      </c>
      <c r="D86" s="621">
        <v>0</v>
      </c>
      <c r="E86" s="622">
        <v>0</v>
      </c>
    </row>
    <row r="87" spans="2:5">
      <c r="B87" s="623" t="s">
        <v>55</v>
      </c>
      <c r="C87" s="619" t="s">
        <v>56</v>
      </c>
      <c r="D87" s="624">
        <v>1106661.17</v>
      </c>
      <c r="E87" s="622">
        <f>D87/E21</f>
        <v>5.769431881917671E-3</v>
      </c>
    </row>
    <row r="88" spans="2:5">
      <c r="B88" s="625" t="s">
        <v>57</v>
      </c>
      <c r="C88" s="626" t="s">
        <v>58</v>
      </c>
      <c r="D88" s="627">
        <v>0</v>
      </c>
      <c r="E88" s="628">
        <v>0</v>
      </c>
    </row>
    <row r="89" spans="2:5">
      <c r="B89" s="629" t="s">
        <v>22</v>
      </c>
      <c r="C89" s="630" t="s">
        <v>60</v>
      </c>
      <c r="D89" s="631">
        <f>E13</f>
        <v>1949.1</v>
      </c>
      <c r="E89" s="632">
        <f>D89/E21</f>
        <v>1.0161375483198468E-5</v>
      </c>
    </row>
    <row r="90" spans="2:5">
      <c r="B90" s="633" t="s">
        <v>59</v>
      </c>
      <c r="C90" s="634" t="s">
        <v>62</v>
      </c>
      <c r="D90" s="635">
        <f>E14</f>
        <v>54311.7</v>
      </c>
      <c r="E90" s="636">
        <f>D90/E21</f>
        <v>2.8314687642031205E-4</v>
      </c>
    </row>
    <row r="91" spans="2:5">
      <c r="B91" s="637" t="s">
        <v>61</v>
      </c>
      <c r="C91" s="638" t="s">
        <v>64</v>
      </c>
      <c r="D91" s="639">
        <f>E17</f>
        <v>239886.46</v>
      </c>
      <c r="E91" s="640">
        <f>D91/E21</f>
        <v>1.2506163836618286E-3</v>
      </c>
    </row>
    <row r="92" spans="2:5">
      <c r="B92" s="629" t="s">
        <v>63</v>
      </c>
      <c r="C92" s="630" t="s">
        <v>65</v>
      </c>
      <c r="D92" s="631">
        <f>D58+D89+D90-D91</f>
        <v>191814582.89999995</v>
      </c>
      <c r="E92" s="632">
        <f>E58+E89+E90-E91</f>
        <v>1</v>
      </c>
    </row>
    <row r="93" spans="2:5">
      <c r="B93" s="623" t="s">
        <v>3</v>
      </c>
      <c r="C93" s="619" t="s">
        <v>66</v>
      </c>
      <c r="D93" s="621">
        <f>D92</f>
        <v>191814582.89999995</v>
      </c>
      <c r="E93" s="622">
        <f>E92</f>
        <v>1</v>
      </c>
    </row>
    <row r="94" spans="2:5">
      <c r="B94" s="623" t="s">
        <v>5</v>
      </c>
      <c r="C94" s="619" t="s">
        <v>114</v>
      </c>
      <c r="D94" s="621">
        <v>0</v>
      </c>
      <c r="E94" s="622">
        <v>0</v>
      </c>
    </row>
    <row r="95" spans="2:5" ht="12" thickBot="1">
      <c r="B95" s="641" t="s">
        <v>7</v>
      </c>
      <c r="C95" s="642" t="s">
        <v>115</v>
      </c>
      <c r="D95" s="643">
        <v>0</v>
      </c>
      <c r="E95" s="644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9" right="0.75" top="0.59" bottom="0.4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Arkusz73">
    <pageSetUpPr fitToPage="1"/>
  </sheetPr>
  <dimension ref="A1:L95"/>
  <sheetViews>
    <sheetView zoomScale="64" zoomScaleNormal="64" workbookViewId="0">
      <selection activeCell="G93" sqref="G93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173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381090</v>
      </c>
      <c r="E11" s="262">
        <f>SUM(E12:E16)</f>
        <v>484104.26</v>
      </c>
    </row>
    <row r="12" spans="2:12">
      <c r="B12" s="83" t="s">
        <v>3</v>
      </c>
      <c r="C12" s="84" t="s">
        <v>4</v>
      </c>
      <c r="D12" s="292">
        <v>381090</v>
      </c>
      <c r="E12" s="293">
        <v>484104.26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381090</v>
      </c>
      <c r="E21" s="277">
        <f>E11-E17</f>
        <v>484104.26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385821.28</v>
      </c>
      <c r="E26" s="266">
        <f>D21</f>
        <v>381090</v>
      </c>
      <c r="G26" s="151"/>
      <c r="H26" s="146"/>
      <c r="I26" s="146"/>
    </row>
    <row r="27" spans="2:11" ht="13">
      <c r="B27" s="6" t="s">
        <v>16</v>
      </c>
      <c r="C27" s="7" t="s">
        <v>106</v>
      </c>
      <c r="D27" s="267">
        <v>-34350.43</v>
      </c>
      <c r="E27" s="268">
        <v>30917.32</v>
      </c>
      <c r="F27" s="52"/>
      <c r="G27" s="151"/>
      <c r="H27" s="150"/>
      <c r="I27" s="150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37560.31</v>
      </c>
      <c r="F28" s="52"/>
      <c r="G28" s="144"/>
      <c r="H28" s="150"/>
      <c r="I28" s="150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50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50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37560.31</v>
      </c>
      <c r="F31" s="52"/>
      <c r="G31" s="144"/>
      <c r="H31" s="150"/>
      <c r="I31" s="150"/>
      <c r="J31" s="151"/>
    </row>
    <row r="32" spans="2:11" ht="13">
      <c r="B32" s="60" t="s">
        <v>22</v>
      </c>
      <c r="C32" s="8" t="s">
        <v>23</v>
      </c>
      <c r="D32" s="267">
        <v>34350.43</v>
      </c>
      <c r="E32" s="269">
        <v>6642.99</v>
      </c>
      <c r="F32" s="52"/>
      <c r="G32" s="151"/>
      <c r="H32" s="150"/>
      <c r="I32" s="150"/>
      <c r="J32" s="151"/>
    </row>
    <row r="33" spans="2:10">
      <c r="B33" s="91" t="s">
        <v>3</v>
      </c>
      <c r="C33" s="84" t="s">
        <v>24</v>
      </c>
      <c r="D33" s="270">
        <v>27107.56</v>
      </c>
      <c r="E33" s="271">
        <v>0</v>
      </c>
      <c r="F33" s="52"/>
      <c r="G33" s="144"/>
      <c r="H33" s="150"/>
      <c r="I33" s="150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50"/>
      <c r="J34" s="151"/>
    </row>
    <row r="35" spans="2:10">
      <c r="B35" s="91" t="s">
        <v>7</v>
      </c>
      <c r="C35" s="84" t="s">
        <v>26</v>
      </c>
      <c r="D35" s="270">
        <v>532.99</v>
      </c>
      <c r="E35" s="271">
        <v>536.72</v>
      </c>
      <c r="F35" s="52"/>
      <c r="G35" s="144"/>
      <c r="H35" s="150"/>
      <c r="I35" s="150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50"/>
      <c r="J36" s="151"/>
    </row>
    <row r="37" spans="2:10">
      <c r="B37" s="91" t="s">
        <v>28</v>
      </c>
      <c r="C37" s="84" t="s">
        <v>29</v>
      </c>
      <c r="D37" s="270">
        <v>6709.88</v>
      </c>
      <c r="E37" s="271">
        <v>6106.04</v>
      </c>
      <c r="F37" s="52"/>
      <c r="G37" s="144"/>
      <c r="H37" s="150"/>
      <c r="I37" s="150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50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0.23</v>
      </c>
      <c r="F39" s="52"/>
      <c r="G39" s="144"/>
      <c r="H39" s="150"/>
      <c r="I39" s="150"/>
      <c r="J39" s="151"/>
    </row>
    <row r="40" spans="2:10" ht="13.5" thickBot="1">
      <c r="B40" s="64" t="s">
        <v>34</v>
      </c>
      <c r="C40" s="65" t="s">
        <v>35</v>
      </c>
      <c r="D40" s="274">
        <v>29619.15</v>
      </c>
      <c r="E40" s="275">
        <v>72096.94</v>
      </c>
      <c r="G40" s="171"/>
      <c r="H40" s="146"/>
      <c r="I40" s="146"/>
    </row>
    <row r="41" spans="2:10" ht="13.5" thickBot="1">
      <c r="B41" s="66" t="s">
        <v>36</v>
      </c>
      <c r="C41" s="67" t="s">
        <v>37</v>
      </c>
      <c r="D41" s="277">
        <f>SUM(D26,D27,D40)</f>
        <v>381090.00000000006</v>
      </c>
      <c r="E41" s="277">
        <f>SUM(E26,E27,E40)</f>
        <v>484104.26</v>
      </c>
      <c r="F41" s="54"/>
      <c r="G41" s="17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794.39400000000001</v>
      </c>
      <c r="E47" s="282">
        <v>728.21600000000001</v>
      </c>
      <c r="G47" s="144"/>
    </row>
    <row r="48" spans="2:10">
      <c r="B48" s="95" t="s">
        <v>5</v>
      </c>
      <c r="C48" s="93" t="s">
        <v>40</v>
      </c>
      <c r="D48" s="281">
        <v>728.21600000000001</v>
      </c>
      <c r="E48" s="283">
        <v>788.55899999999997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485.68</v>
      </c>
      <c r="E50" s="286">
        <v>523.32000000000005</v>
      </c>
    </row>
    <row r="51" spans="2:5">
      <c r="B51" s="94" t="s">
        <v>5</v>
      </c>
      <c r="C51" s="84" t="s">
        <v>109</v>
      </c>
      <c r="D51" s="281">
        <v>470.18</v>
      </c>
      <c r="E51" s="286">
        <v>450.6</v>
      </c>
    </row>
    <row r="52" spans="2:5">
      <c r="B52" s="94" t="s">
        <v>7</v>
      </c>
      <c r="C52" s="84" t="s">
        <v>110</v>
      </c>
      <c r="D52" s="281">
        <v>547.12</v>
      </c>
      <c r="E52" s="286">
        <v>628.86</v>
      </c>
    </row>
    <row r="53" spans="2:5" ht="13" thickBot="1">
      <c r="B53" s="96" t="s">
        <v>8</v>
      </c>
      <c r="C53" s="97" t="s">
        <v>40</v>
      </c>
      <c r="D53" s="287">
        <v>523.32000000000005</v>
      </c>
      <c r="E53" s="288">
        <v>613.91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484104.26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484104.26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484104.26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484104.26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484104.26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9055118110236227" right="0.74803149606299213" top="0.55118110236220474" bottom="0.6692913385826772" header="0.51181102362204722" footer="0.51181102362204722"/>
  <pageSetup paperSize="9" scale="43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Arkusz74"/>
  <dimension ref="A1:L95"/>
  <sheetViews>
    <sheetView zoomScale="64" zoomScaleNormal="64" workbookViewId="0">
      <selection activeCell="E98" sqref="E98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152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9679221.5500000007</v>
      </c>
      <c r="E11" s="262">
        <f>SUM(E12:E16)</f>
        <v>10382004.07</v>
      </c>
    </row>
    <row r="12" spans="2:12">
      <c r="B12" s="83" t="s">
        <v>3</v>
      </c>
      <c r="C12" s="84" t="s">
        <v>4</v>
      </c>
      <c r="D12" s="292">
        <v>9679221.5500000007</v>
      </c>
      <c r="E12" s="293">
        <v>10382004.07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9679221.5500000007</v>
      </c>
      <c r="E21" s="277">
        <f>E11-E17</f>
        <v>10382004.07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10227720.42</v>
      </c>
      <c r="E26" s="266">
        <f>D21</f>
        <v>9679221.5500000007</v>
      </c>
      <c r="G26" s="151"/>
      <c r="H26" s="146"/>
    </row>
    <row r="27" spans="2:11" ht="13">
      <c r="B27" s="6" t="s">
        <v>16</v>
      </c>
      <c r="C27" s="7" t="s">
        <v>106</v>
      </c>
      <c r="D27" s="267">
        <v>-519794.72</v>
      </c>
      <c r="E27" s="268">
        <v>-366425.95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41.46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41.46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519836.18</v>
      </c>
      <c r="E32" s="269">
        <v>366425.95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346715.01</v>
      </c>
      <c r="E33" s="271">
        <v>210556.09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723.99</v>
      </c>
      <c r="E35" s="271">
        <v>700.89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172397.18</v>
      </c>
      <c r="E37" s="271">
        <v>155160.19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8.7799999999999994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-28704.15</v>
      </c>
      <c r="E40" s="275">
        <v>1069208.47</v>
      </c>
      <c r="G40" s="151"/>
    </row>
    <row r="41" spans="2:10" ht="13.5" thickBot="1">
      <c r="B41" s="66" t="s">
        <v>36</v>
      </c>
      <c r="C41" s="67" t="s">
        <v>37</v>
      </c>
      <c r="D41" s="276">
        <v>9679221.5500000007</v>
      </c>
      <c r="E41" s="277">
        <f>SUM(E26,E27,E40)</f>
        <v>10382004.070000002</v>
      </c>
      <c r="F41" s="54"/>
      <c r="G41" s="151"/>
      <c r="H41" s="171"/>
    </row>
    <row r="42" spans="2:10" ht="13">
      <c r="B42" s="61"/>
      <c r="C42" s="61"/>
      <c r="D42" s="278"/>
      <c r="E42" s="278"/>
      <c r="F42" s="54"/>
      <c r="G42" s="145"/>
      <c r="H42" s="171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17028.887999999999</v>
      </c>
      <c r="E47" s="282">
        <v>16238.125</v>
      </c>
      <c r="G47" s="144"/>
    </row>
    <row r="48" spans="2:10">
      <c r="B48" s="95" t="s">
        <v>5</v>
      </c>
      <c r="C48" s="93" t="s">
        <v>40</v>
      </c>
      <c r="D48" s="281">
        <v>16238.125</v>
      </c>
      <c r="E48" s="283">
        <v>15639.788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600.61</v>
      </c>
      <c r="E50" s="286">
        <v>596.08000000000004</v>
      </c>
    </row>
    <row r="51" spans="2:5">
      <c r="B51" s="94" t="s">
        <v>5</v>
      </c>
      <c r="C51" s="84" t="s">
        <v>109</v>
      </c>
      <c r="D51" s="281">
        <v>589.76</v>
      </c>
      <c r="E51" s="286">
        <v>548.02</v>
      </c>
    </row>
    <row r="52" spans="2:5">
      <c r="B52" s="94" t="s">
        <v>7</v>
      </c>
      <c r="C52" s="84" t="s">
        <v>110</v>
      </c>
      <c r="D52" s="281">
        <v>696.7</v>
      </c>
      <c r="E52" s="286">
        <v>677.79</v>
      </c>
    </row>
    <row r="53" spans="2:5" ht="13" thickBot="1">
      <c r="B53" s="96" t="s">
        <v>8</v>
      </c>
      <c r="C53" s="97" t="s">
        <v>40</v>
      </c>
      <c r="D53" s="287">
        <v>596.08000000000004</v>
      </c>
      <c r="E53" s="288">
        <v>663.82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10382004.07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10382004.07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10382004.07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10382004.07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10382004.07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Arkusz76"/>
  <dimension ref="A1:L95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153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124097.39</v>
      </c>
      <c r="E11" s="262">
        <f>SUM(E12:E16)</f>
        <v>164809.59</v>
      </c>
    </row>
    <row r="12" spans="2:12">
      <c r="B12" s="83" t="s">
        <v>3</v>
      </c>
      <c r="C12" s="84" t="s">
        <v>4</v>
      </c>
      <c r="D12" s="292">
        <v>124097.39</v>
      </c>
      <c r="E12" s="293">
        <v>164809.59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124097.39</v>
      </c>
      <c r="E21" s="277">
        <f>E11-E17</f>
        <v>164809.59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128734.92</v>
      </c>
      <c r="E26" s="266">
        <f>D21</f>
        <v>124097.39</v>
      </c>
      <c r="G26" s="151"/>
    </row>
    <row r="27" spans="2:11" ht="13">
      <c r="B27" s="6" t="s">
        <v>16</v>
      </c>
      <c r="C27" s="7" t="s">
        <v>106</v>
      </c>
      <c r="D27" s="267">
        <v>-11491.02</v>
      </c>
      <c r="E27" s="268">
        <v>-4323.88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12478.84</v>
      </c>
      <c r="E28" s="269">
        <v>7081.61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6364.32</v>
      </c>
      <c r="E29" s="271">
        <v>7080.69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6114.52</v>
      </c>
      <c r="E31" s="271">
        <v>0.92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23969.86</v>
      </c>
      <c r="E32" s="269">
        <v>11405.49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21330.9</v>
      </c>
      <c r="E33" s="271">
        <v>9283.0300000000007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403.59</v>
      </c>
      <c r="E35" s="271">
        <v>308.36</v>
      </c>
      <c r="F35" s="52"/>
      <c r="G35" s="144"/>
      <c r="H35" s="171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71"/>
      <c r="I36" s="144"/>
      <c r="J36" s="151"/>
    </row>
    <row r="37" spans="2:10">
      <c r="B37" s="91" t="s">
        <v>28</v>
      </c>
      <c r="C37" s="84" t="s">
        <v>29</v>
      </c>
      <c r="D37" s="270">
        <v>2235.37</v>
      </c>
      <c r="E37" s="271">
        <v>1814.1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6853.49</v>
      </c>
      <c r="E40" s="275">
        <v>45036.08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124097.39</v>
      </c>
      <c r="E41" s="277">
        <f>SUM(E26,E27,E40)</f>
        <v>164809.59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313.33800000000002</v>
      </c>
      <c r="E47" s="282">
        <v>288.25</v>
      </c>
      <c r="G47" s="160"/>
      <c r="H47" s="156"/>
    </row>
    <row r="48" spans="2:10">
      <c r="B48" s="95" t="s">
        <v>5</v>
      </c>
      <c r="C48" s="93" t="s">
        <v>40</v>
      </c>
      <c r="D48" s="281">
        <v>288.25</v>
      </c>
      <c r="E48" s="283">
        <v>280.74200000000002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410.85</v>
      </c>
      <c r="E50" s="286">
        <v>430.52</v>
      </c>
    </row>
    <row r="51" spans="2:5">
      <c r="B51" s="94" t="s">
        <v>5</v>
      </c>
      <c r="C51" s="84" t="s">
        <v>109</v>
      </c>
      <c r="D51" s="281">
        <v>382.92</v>
      </c>
      <c r="E51" s="286">
        <v>430.52</v>
      </c>
    </row>
    <row r="52" spans="2:5">
      <c r="B52" s="94" t="s">
        <v>7</v>
      </c>
      <c r="C52" s="84" t="s">
        <v>110</v>
      </c>
      <c r="D52" s="281">
        <v>496.53000000000003</v>
      </c>
      <c r="E52" s="286">
        <v>593.32000000000005</v>
      </c>
    </row>
    <row r="53" spans="2:5" ht="13" thickBot="1">
      <c r="B53" s="96" t="s">
        <v>8</v>
      </c>
      <c r="C53" s="97" t="s">
        <v>40</v>
      </c>
      <c r="D53" s="287">
        <v>430.52</v>
      </c>
      <c r="E53" s="288">
        <v>587.04999999999995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164809.59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164809.59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164809.59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164809.59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164809.59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Arkusz77"/>
  <dimension ref="A1:L95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196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478464.86</v>
      </c>
      <c r="E11" s="262">
        <f>SUM(E12:E16)</f>
        <v>441417.32</v>
      </c>
    </row>
    <row r="12" spans="2:12">
      <c r="B12" s="83" t="s">
        <v>3</v>
      </c>
      <c r="C12" s="84" t="s">
        <v>4</v>
      </c>
      <c r="D12" s="292">
        <v>478464.86</v>
      </c>
      <c r="E12" s="293">
        <v>441417.32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478464.86</v>
      </c>
      <c r="E21" s="277">
        <f>E11-E17</f>
        <v>441417.32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  <c r="K22" s="145"/>
    </row>
    <row r="23" spans="2:11" ht="13.5">
      <c r="B23" s="242" t="s">
        <v>99</v>
      </c>
      <c r="C23" s="249"/>
      <c r="D23" s="249"/>
      <c r="E23" s="249"/>
    </row>
    <row r="24" spans="2:11" ht="14" thickBot="1">
      <c r="B24" s="241" t="s">
        <v>100</v>
      </c>
      <c r="C24" s="250"/>
      <c r="D24" s="250"/>
      <c r="E24" s="250"/>
      <c r="G24" s="144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444365.36</v>
      </c>
      <c r="E26" s="266">
        <f>D21</f>
        <v>478464.86</v>
      </c>
      <c r="G26" s="151"/>
    </row>
    <row r="27" spans="2:11" ht="13">
      <c r="B27" s="6" t="s">
        <v>16</v>
      </c>
      <c r="C27" s="7" t="s">
        <v>106</v>
      </c>
      <c r="D27" s="267">
        <v>19151.8</v>
      </c>
      <c r="E27" s="268">
        <v>-76257.62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52867.43</v>
      </c>
      <c r="E28" s="269">
        <v>7250.37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10641.12</v>
      </c>
      <c r="E29" s="271">
        <v>7250.37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42226.31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33715.629999999997</v>
      </c>
      <c r="E32" s="269">
        <v>83507.990000000005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19371.61</v>
      </c>
      <c r="E33" s="271">
        <v>34662.519999999997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898.35</v>
      </c>
      <c r="E35" s="271">
        <v>714.18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7311.66</v>
      </c>
      <c r="E37" s="271">
        <v>7278.15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6134.01</v>
      </c>
      <c r="E39" s="273">
        <v>40853.14</v>
      </c>
      <c r="F39" s="52"/>
      <c r="G39" s="171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14947.7</v>
      </c>
      <c r="E40" s="275">
        <v>39210.080000000002</v>
      </c>
      <c r="G40" s="171"/>
      <c r="H40" s="146"/>
    </row>
    <row r="41" spans="2:10" ht="13.5" thickBot="1">
      <c r="B41" s="66" t="s">
        <v>36</v>
      </c>
      <c r="C41" s="67" t="s">
        <v>37</v>
      </c>
      <c r="D41" s="276">
        <v>478464.86</v>
      </c>
      <c r="E41" s="277">
        <f>SUM(E26,E27,E40)</f>
        <v>441417.32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1427.634</v>
      </c>
      <c r="E47" s="282">
        <v>1491.567</v>
      </c>
      <c r="G47" s="144"/>
      <c r="H47" s="153"/>
    </row>
    <row r="48" spans="2:10">
      <c r="B48" s="95" t="s">
        <v>5</v>
      </c>
      <c r="C48" s="93" t="s">
        <v>40</v>
      </c>
      <c r="D48" s="281">
        <v>1491.567</v>
      </c>
      <c r="E48" s="283">
        <v>1258.675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311.26</v>
      </c>
      <c r="E50" s="286">
        <v>320.77999999999997</v>
      </c>
    </row>
    <row r="51" spans="2:5">
      <c r="B51" s="94" t="s">
        <v>5</v>
      </c>
      <c r="C51" s="84" t="s">
        <v>109</v>
      </c>
      <c r="D51" s="281">
        <v>306.48</v>
      </c>
      <c r="E51" s="286">
        <v>315.45</v>
      </c>
    </row>
    <row r="52" spans="2:5">
      <c r="B52" s="94" t="s">
        <v>7</v>
      </c>
      <c r="C52" s="84" t="s">
        <v>110</v>
      </c>
      <c r="D52" s="281">
        <v>328.02</v>
      </c>
      <c r="E52" s="286">
        <v>350.86</v>
      </c>
    </row>
    <row r="53" spans="2:5" ht="13" thickBot="1">
      <c r="B53" s="96" t="s">
        <v>8</v>
      </c>
      <c r="C53" s="97" t="s">
        <v>40</v>
      </c>
      <c r="D53" s="287">
        <v>320.77999999999997</v>
      </c>
      <c r="E53" s="288">
        <v>350.7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441417.32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441417.32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441417.32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441417.32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441417.32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5000000000000004" right="0.75" top="0.56000000000000005" bottom="0.47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Arkusz78"/>
  <dimension ref="A1:L95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174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183012.32</v>
      </c>
      <c r="E11" s="262">
        <f>SUM(E12:E16)</f>
        <v>190115.37</v>
      </c>
    </row>
    <row r="12" spans="2:12">
      <c r="B12" s="83" t="s">
        <v>3</v>
      </c>
      <c r="C12" s="84" t="s">
        <v>4</v>
      </c>
      <c r="D12" s="292">
        <v>183012.32</v>
      </c>
      <c r="E12" s="293">
        <v>190115.37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183012.32</v>
      </c>
      <c r="E21" s="277">
        <f>E11-E17</f>
        <v>190115.37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175836.68</v>
      </c>
      <c r="E26" s="266">
        <f>D21</f>
        <v>183012.32</v>
      </c>
      <c r="G26" s="151"/>
    </row>
    <row r="27" spans="2:11" ht="13">
      <c r="B27" s="6" t="s">
        <v>16</v>
      </c>
      <c r="C27" s="7" t="s">
        <v>106</v>
      </c>
      <c r="D27" s="267">
        <v>-3962.72</v>
      </c>
      <c r="E27" s="268">
        <v>-4132.84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14093.34</v>
      </c>
      <c r="E28" s="269">
        <v>54846.8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14092.1</v>
      </c>
      <c r="E29" s="271">
        <v>13994.18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1.24</v>
      </c>
      <c r="E31" s="271">
        <v>40852.620000000003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18056.060000000001</v>
      </c>
      <c r="E32" s="269">
        <v>58979.64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15078.48</v>
      </c>
      <c r="E33" s="271">
        <v>56142.71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1197.56</v>
      </c>
      <c r="E35" s="271">
        <v>1160.26</v>
      </c>
      <c r="F35" s="52"/>
      <c r="G35" s="144"/>
      <c r="H35" s="171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71"/>
      <c r="I36" s="144"/>
      <c r="J36" s="151"/>
    </row>
    <row r="37" spans="2:10">
      <c r="B37" s="91" t="s">
        <v>28</v>
      </c>
      <c r="C37" s="84" t="s">
        <v>29</v>
      </c>
      <c r="D37" s="270">
        <v>1780.02</v>
      </c>
      <c r="E37" s="271">
        <v>1675.16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1.51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11138.36</v>
      </c>
      <c r="E40" s="275">
        <v>11235.89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183012.32</v>
      </c>
      <c r="E41" s="277">
        <f>SUM(E26,E27,E40)</f>
        <v>190115.37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  <c r="H42" s="146"/>
    </row>
    <row r="43" spans="2:10" ht="13.5">
      <c r="B43" s="242" t="s">
        <v>59</v>
      </c>
      <c r="C43" s="245"/>
      <c r="D43" s="245"/>
      <c r="E43" s="245"/>
      <c r="G43" s="144"/>
      <c r="H43" s="146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555.93499999999995</v>
      </c>
      <c r="E47" s="282">
        <v>544.226</v>
      </c>
      <c r="G47" s="144"/>
      <c r="H47" s="153"/>
    </row>
    <row r="48" spans="2:10">
      <c r="B48" s="78" t="s">
        <v>5</v>
      </c>
      <c r="C48" s="9" t="s">
        <v>40</v>
      </c>
      <c r="D48" s="281">
        <v>544.226</v>
      </c>
      <c r="E48" s="283">
        <v>533.822</v>
      </c>
      <c r="G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316.29000000000002</v>
      </c>
      <c r="E50" s="286">
        <v>336.28</v>
      </c>
    </row>
    <row r="51" spans="2:5">
      <c r="B51" s="68" t="s">
        <v>5</v>
      </c>
      <c r="C51" s="4" t="s">
        <v>109</v>
      </c>
      <c r="D51" s="281">
        <v>315.77</v>
      </c>
      <c r="E51" s="286">
        <v>336.27</v>
      </c>
    </row>
    <row r="52" spans="2:5">
      <c r="B52" s="68" t="s">
        <v>7</v>
      </c>
      <c r="C52" s="4" t="s">
        <v>110</v>
      </c>
      <c r="D52" s="281">
        <v>336.28000000000003</v>
      </c>
      <c r="E52" s="286">
        <v>356.14</v>
      </c>
    </row>
    <row r="53" spans="2:5" ht="13" thickBot="1">
      <c r="B53" s="69" t="s">
        <v>8</v>
      </c>
      <c r="C53" s="11" t="s">
        <v>40</v>
      </c>
      <c r="D53" s="287">
        <v>336.28</v>
      </c>
      <c r="E53" s="288">
        <v>356.14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190115.37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190115.37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190115.37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190115.37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190115.37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Arkusz79"/>
  <dimension ref="A1:L95"/>
  <sheetViews>
    <sheetView zoomScale="64" zoomScaleNormal="64" workbookViewId="0">
      <selection activeCell="G1" sqref="G1:L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179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45647.81</v>
      </c>
      <c r="E11" s="262">
        <f>SUM(E12:E16)</f>
        <v>47417.34</v>
      </c>
    </row>
    <row r="12" spans="2:12">
      <c r="B12" s="83" t="s">
        <v>3</v>
      </c>
      <c r="C12" s="84" t="s">
        <v>4</v>
      </c>
      <c r="D12" s="292">
        <v>45647.81</v>
      </c>
      <c r="E12" s="293">
        <v>47417.34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45647.81</v>
      </c>
      <c r="E21" s="277">
        <f>E11-E17</f>
        <v>47417.34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41738.910000000003</v>
      </c>
      <c r="E26" s="266">
        <f>D21</f>
        <v>45647.81</v>
      </c>
      <c r="G26" s="151"/>
    </row>
    <row r="27" spans="2:11" ht="13">
      <c r="B27" s="6" t="s">
        <v>16</v>
      </c>
      <c r="C27" s="7" t="s">
        <v>106</v>
      </c>
      <c r="D27" s="267">
        <v>-1605.97</v>
      </c>
      <c r="E27" s="268">
        <v>-4098.72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1460.89</v>
      </c>
      <c r="E28" s="269">
        <v>1607.94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1460.89</v>
      </c>
      <c r="E29" s="271">
        <v>1607.83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0.11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3066.86</v>
      </c>
      <c r="E32" s="269">
        <v>5706.66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2330.9299999999998</v>
      </c>
      <c r="E33" s="271">
        <v>4872.88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55.78</v>
      </c>
      <c r="E35" s="271">
        <v>63.47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679.59</v>
      </c>
      <c r="E37" s="271">
        <v>770.31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0.56000000000000005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5514.87</v>
      </c>
      <c r="E40" s="275">
        <v>5868.25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45647.81</v>
      </c>
      <c r="E41" s="277">
        <f>SUM(E26,E27,E40)</f>
        <v>47417.34</v>
      </c>
      <c r="F41" s="54"/>
      <c r="G41" s="151"/>
    </row>
    <row r="42" spans="2:10" ht="13">
      <c r="B42" s="61"/>
      <c r="C42" s="61"/>
      <c r="D42" s="278"/>
      <c r="E42" s="278"/>
      <c r="F42" s="54"/>
      <c r="G42" s="171"/>
    </row>
    <row r="43" spans="2:10" ht="13.5">
      <c r="B43" s="242" t="s">
        <v>59</v>
      </c>
      <c r="C43" s="243"/>
      <c r="D43" s="243"/>
      <c r="E43" s="243"/>
      <c r="G43" s="171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230.589</v>
      </c>
      <c r="E47" s="282">
        <v>222.04400000000001</v>
      </c>
      <c r="G47" s="144"/>
      <c r="H47" s="153"/>
    </row>
    <row r="48" spans="2:10">
      <c r="B48" s="95" t="s">
        <v>5</v>
      </c>
      <c r="C48" s="93" t="s">
        <v>40</v>
      </c>
      <c r="D48" s="281">
        <v>222.04400000000001</v>
      </c>
      <c r="E48" s="283">
        <v>201.87899999999999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181.01</v>
      </c>
      <c r="E50" s="286">
        <v>205.58</v>
      </c>
    </row>
    <row r="51" spans="2:5">
      <c r="B51" s="94" t="s">
        <v>5</v>
      </c>
      <c r="C51" s="84" t="s">
        <v>109</v>
      </c>
      <c r="D51" s="281">
        <v>178.82</v>
      </c>
      <c r="E51" s="286">
        <v>175.9</v>
      </c>
    </row>
    <row r="52" spans="2:5">
      <c r="B52" s="94" t="s">
        <v>7</v>
      </c>
      <c r="C52" s="84" t="s">
        <v>110</v>
      </c>
      <c r="D52" s="281">
        <v>212.92000000000002</v>
      </c>
      <c r="E52" s="286">
        <v>235.29</v>
      </c>
    </row>
    <row r="53" spans="2:5" ht="13" thickBot="1">
      <c r="B53" s="96" t="s">
        <v>8</v>
      </c>
      <c r="C53" s="97" t="s">
        <v>40</v>
      </c>
      <c r="D53" s="287">
        <v>205.58</v>
      </c>
      <c r="E53" s="288">
        <v>234.88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55" t="s">
        <v>41</v>
      </c>
      <c r="C57" s="256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47417.34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47417.34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47417.34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47417.34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47417.34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6000000000000005" right="0.75" top="0.53" bottom="0.55000000000000004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88EB0-6CC9-49D7-A98F-61CEAC578FB9}">
  <dimension ref="A1:L95"/>
  <sheetViews>
    <sheetView zoomScale="64" zoomScaleNormal="64" workbookViewId="0">
      <selection activeCell="E87" sqref="E87"/>
    </sheetView>
  </sheetViews>
  <sheetFormatPr defaultRowHeight="12.5"/>
  <cols>
    <col min="1" max="1" width="8.726562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style="23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style="235" bestFit="1" customWidth="1"/>
    <col min="13" max="16384" width="8.7265625" style="235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76</v>
      </c>
      <c r="C6" s="240"/>
      <c r="D6" s="240"/>
      <c r="E6" s="240"/>
    </row>
    <row r="7" spans="2:12" ht="14">
      <c r="B7" s="233"/>
      <c r="C7" s="233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234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24445562.48</v>
      </c>
      <c r="E11" s="262">
        <v>0</v>
      </c>
    </row>
    <row r="12" spans="2:12">
      <c r="B12" s="83" t="s">
        <v>3</v>
      </c>
      <c r="C12" s="84" t="s">
        <v>4</v>
      </c>
      <c r="D12" s="292">
        <v>24445562.48</v>
      </c>
      <c r="E12" s="293">
        <v>0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24445562.48</v>
      </c>
      <c r="E21" s="277">
        <v>0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234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20862149.280000001</v>
      </c>
      <c r="E26" s="266">
        <v>24445562.48</v>
      </c>
      <c r="G26" s="151"/>
      <c r="H26" s="146"/>
    </row>
    <row r="27" spans="2:11" ht="13">
      <c r="B27" s="6" t="s">
        <v>16</v>
      </c>
      <c r="C27" s="7" t="s">
        <v>106</v>
      </c>
      <c r="D27" s="267">
        <v>-456246.02</v>
      </c>
      <c r="E27" s="268">
        <v>-25857542.030000001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1158338.45</v>
      </c>
      <c r="E28" s="269">
        <v>996503.06</v>
      </c>
      <c r="F28" s="52"/>
      <c r="G28" s="144"/>
      <c r="H28" s="235"/>
      <c r="I28" s="144"/>
      <c r="J28" s="151"/>
    </row>
    <row r="29" spans="2:11">
      <c r="B29" s="91" t="s">
        <v>3</v>
      </c>
      <c r="C29" s="84" t="s">
        <v>19</v>
      </c>
      <c r="D29" s="270">
        <v>1158338.45</v>
      </c>
      <c r="E29" s="271">
        <v>996503.04000000004</v>
      </c>
      <c r="F29" s="52"/>
      <c r="G29" s="144"/>
      <c r="H29" s="235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0.02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1614584.47</v>
      </c>
      <c r="E32" s="269">
        <v>26854045.09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1571787.88</v>
      </c>
      <c r="E33" s="271">
        <v>2043934.33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42759.48</v>
      </c>
      <c r="E34" s="271">
        <v>24810110.760000002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0</v>
      </c>
      <c r="E35" s="271">
        <v>0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0</v>
      </c>
      <c r="E37" s="271">
        <v>0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37.11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4039659.22</v>
      </c>
      <c r="E40" s="275">
        <v>1411979.55</v>
      </c>
      <c r="G40" s="151"/>
    </row>
    <row r="41" spans="2:10" ht="13.5" thickBot="1">
      <c r="B41" s="66" t="s">
        <v>36</v>
      </c>
      <c r="C41" s="67" t="s">
        <v>37</v>
      </c>
      <c r="D41" s="276">
        <v>24445562.48</v>
      </c>
      <c r="E41" s="277">
        <v>0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234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1007035.454</v>
      </c>
      <c r="E47" s="282">
        <v>985072.63359999994</v>
      </c>
      <c r="G47" s="144"/>
      <c r="H47" s="153"/>
    </row>
    <row r="48" spans="2:10">
      <c r="B48" s="78" t="s">
        <v>5</v>
      </c>
      <c r="C48" s="9" t="s">
        <v>40</v>
      </c>
      <c r="D48" s="281">
        <v>985072.63359999994</v>
      </c>
      <c r="E48" s="283">
        <v>0</v>
      </c>
      <c r="G48" s="152"/>
    </row>
    <row r="49" spans="2:5" ht="13">
      <c r="B49" s="188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20.7164</v>
      </c>
      <c r="E50" s="286">
        <v>24.815999999999999</v>
      </c>
    </row>
    <row r="51" spans="2:5">
      <c r="B51" s="68" t="s">
        <v>5</v>
      </c>
      <c r="C51" s="4" t="s">
        <v>109</v>
      </c>
      <c r="D51" s="281">
        <v>20.631800000000002</v>
      </c>
      <c r="E51" s="286">
        <v>23.979300000000002</v>
      </c>
    </row>
    <row r="52" spans="2:5">
      <c r="B52" s="68" t="s">
        <v>7</v>
      </c>
      <c r="C52" s="4" t="s">
        <v>110</v>
      </c>
      <c r="D52" s="281">
        <v>25.004799999999999</v>
      </c>
      <c r="E52" s="286">
        <v>26.4939</v>
      </c>
    </row>
    <row r="53" spans="2:5" ht="13" thickBot="1">
      <c r="B53" s="69" t="s">
        <v>8</v>
      </c>
      <c r="C53" s="11" t="s">
        <v>40</v>
      </c>
      <c r="D53" s="287">
        <v>24.815999999999999</v>
      </c>
      <c r="E53" s="288">
        <v>0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D71+D88</f>
        <v>0</v>
      </c>
      <c r="E58" s="190" t="e">
        <f>D58/E21</f>
        <v>#DIV/0!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f>D70</f>
        <v>0</v>
      </c>
      <c r="E71" s="174">
        <v>0</v>
      </c>
    </row>
    <row r="72" spans="2:5">
      <c r="B72" s="207" t="s">
        <v>212</v>
      </c>
      <c r="C72" s="208" t="s">
        <v>213</v>
      </c>
      <c r="D72" s="209">
        <f>D71</f>
        <v>0</v>
      </c>
      <c r="E72" s="174">
        <v>0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v>0</v>
      </c>
    </row>
    <row r="92" spans="2:5" ht="13">
      <c r="B92" s="220" t="s">
        <v>63</v>
      </c>
      <c r="C92" s="221" t="s">
        <v>65</v>
      </c>
      <c r="D92" s="222">
        <v>0</v>
      </c>
      <c r="E92" s="194">
        <v>0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0</v>
      </c>
      <c r="E94" s="200">
        <f>E92</f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2:E2"/>
    <mergeCell ref="B3:E3"/>
    <mergeCell ref="B5:E5"/>
    <mergeCell ref="B6:E6"/>
    <mergeCell ref="B8:E8"/>
    <mergeCell ref="B9:E9"/>
  </mergeCells>
  <pageMargins left="0.59" right="0.75" top="0.61" bottom="0.51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Arkusz84"/>
  <dimension ref="A1:L95"/>
  <sheetViews>
    <sheetView zoomScale="64" zoomScaleNormal="64" workbookViewId="0">
      <selection activeCell="H9" sqref="H9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77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22060320.82</v>
      </c>
      <c r="E11" s="262">
        <f>SUM(E12:E16)</f>
        <v>22959106.109999999</v>
      </c>
    </row>
    <row r="12" spans="2:12">
      <c r="B12" s="83" t="s">
        <v>3</v>
      </c>
      <c r="C12" s="84" t="s">
        <v>4</v>
      </c>
      <c r="D12" s="292">
        <v>22060320.82</v>
      </c>
      <c r="E12" s="293">
        <v>22959106.109999999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22060320.82</v>
      </c>
      <c r="E21" s="277">
        <f>E11-E17</f>
        <v>22959106.109999999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19199569.57</v>
      </c>
      <c r="E26" s="266">
        <f>D21</f>
        <v>22060320.82</v>
      </c>
      <c r="G26" s="151"/>
      <c r="H26" s="146"/>
    </row>
    <row r="27" spans="2:11" ht="13">
      <c r="B27" s="6" t="s">
        <v>16</v>
      </c>
      <c r="C27" s="7" t="s">
        <v>106</v>
      </c>
      <c r="D27" s="267">
        <v>-1037631.01</v>
      </c>
      <c r="E27" s="268">
        <v>-463713.36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1066721.1000000001</v>
      </c>
      <c r="E28" s="269">
        <v>974507.81</v>
      </c>
      <c r="F28" s="52"/>
      <c r="G28" s="144"/>
      <c r="H28" s="171"/>
      <c r="I28" s="144"/>
      <c r="J28" s="151"/>
    </row>
    <row r="29" spans="2:11">
      <c r="B29" s="91" t="s">
        <v>3</v>
      </c>
      <c r="C29" s="84" t="s">
        <v>19</v>
      </c>
      <c r="D29" s="270">
        <v>1046198.86</v>
      </c>
      <c r="E29" s="271">
        <v>974507.81</v>
      </c>
      <c r="F29" s="52"/>
      <c r="G29" s="144"/>
      <c r="H29" s="171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20522.240000000002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2104352.11</v>
      </c>
      <c r="E32" s="269">
        <v>1438221.17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1964407.6</v>
      </c>
      <c r="E33" s="271">
        <v>1438214.18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139944.51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0</v>
      </c>
      <c r="E35" s="271">
        <v>0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0</v>
      </c>
      <c r="E37" s="271">
        <v>0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6.99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3898382.26</v>
      </c>
      <c r="E40" s="275">
        <v>1362498.65</v>
      </c>
      <c r="G40" s="151"/>
    </row>
    <row r="41" spans="2:10" ht="13.5" thickBot="1">
      <c r="B41" s="66" t="s">
        <v>36</v>
      </c>
      <c r="C41" s="67" t="s">
        <v>37</v>
      </c>
      <c r="D41" s="276">
        <v>22060320.82</v>
      </c>
      <c r="E41" s="277">
        <f>SUM(E26,E27,E40)</f>
        <v>22959106.109999999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5"/>
      <c r="D43" s="245"/>
      <c r="E43" s="245"/>
      <c r="G43" s="144"/>
    </row>
    <row r="44" spans="2:10" ht="14" thickBot="1">
      <c r="B44" s="241" t="s">
        <v>116</v>
      </c>
      <c r="C44" s="246"/>
      <c r="D44" s="246"/>
      <c r="E44" s="246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68" t="s">
        <v>3</v>
      </c>
      <c r="C47" s="4" t="s">
        <v>39</v>
      </c>
      <c r="D47" s="281">
        <v>830377.33581298788</v>
      </c>
      <c r="E47" s="282">
        <v>789023.95734800003</v>
      </c>
      <c r="G47" s="144"/>
      <c r="H47" s="153"/>
    </row>
    <row r="48" spans="2:10">
      <c r="B48" s="78" t="s">
        <v>5</v>
      </c>
      <c r="C48" s="9" t="s">
        <v>40</v>
      </c>
      <c r="D48" s="281">
        <v>789023.95734800003</v>
      </c>
      <c r="E48" s="283">
        <v>772157.72377699998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68" t="s">
        <v>3</v>
      </c>
      <c r="C50" s="4" t="s">
        <v>39</v>
      </c>
      <c r="D50" s="281">
        <v>23.121500000000001</v>
      </c>
      <c r="E50" s="286">
        <v>27.959</v>
      </c>
    </row>
    <row r="51" spans="2:5">
      <c r="B51" s="68" t="s">
        <v>5</v>
      </c>
      <c r="C51" s="4" t="s">
        <v>109</v>
      </c>
      <c r="D51" s="281">
        <v>23.011300000000002</v>
      </c>
      <c r="E51" s="286">
        <v>27.0534</v>
      </c>
    </row>
    <row r="52" spans="2:5">
      <c r="B52" s="68" t="s">
        <v>7</v>
      </c>
      <c r="C52" s="4" t="s">
        <v>110</v>
      </c>
      <c r="D52" s="281">
        <v>28.157900000000001</v>
      </c>
      <c r="E52" s="286">
        <v>29.910800000000002</v>
      </c>
    </row>
    <row r="53" spans="2:5" ht="13" thickBot="1">
      <c r="B53" s="69" t="s">
        <v>8</v>
      </c>
      <c r="C53" s="11" t="s">
        <v>40</v>
      </c>
      <c r="D53" s="287">
        <v>27.959</v>
      </c>
      <c r="E53" s="288">
        <v>29.733699999999999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D71+D88</f>
        <v>22959106.109999999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f>D70</f>
        <v>0</v>
      </c>
      <c r="E71" s="174">
        <f>D71/E21</f>
        <v>0</v>
      </c>
    </row>
    <row r="72" spans="2:5">
      <c r="B72" s="207" t="s">
        <v>212</v>
      </c>
      <c r="C72" s="208" t="s">
        <v>213</v>
      </c>
      <c r="D72" s="209">
        <f>D71</f>
        <v>0</v>
      </c>
      <c r="E72" s="174">
        <f>D72/$E$21</f>
        <v>0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22959106.109999999</v>
      </c>
      <c r="E88" s="191">
        <f>D88/E21</f>
        <v>1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22959106.109999999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22959106.109999999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9" right="0.75" top="0.61" bottom="0.51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Arkusz85"/>
  <dimension ref="A1:L95"/>
  <sheetViews>
    <sheetView zoomScale="64" zoomScaleNormal="64" workbookViewId="0">
      <selection activeCell="G93" sqref="G93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78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15909302.26</v>
      </c>
      <c r="E11" s="262">
        <f>SUM(E12:E16)</f>
        <v>16234712.289999999</v>
      </c>
    </row>
    <row r="12" spans="2:12">
      <c r="B12" s="83" t="s">
        <v>3</v>
      </c>
      <c r="C12" s="84" t="s">
        <v>4</v>
      </c>
      <c r="D12" s="292">
        <v>15909302.26</v>
      </c>
      <c r="E12" s="293">
        <v>16234712.289999999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15909302.26</v>
      </c>
      <c r="E21" s="277">
        <f>E11-E17</f>
        <v>16234712.289999999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14087416.1</v>
      </c>
      <c r="E26" s="266">
        <f>D21</f>
        <v>15909302.26</v>
      </c>
      <c r="G26" s="151"/>
    </row>
    <row r="27" spans="2:11" ht="13">
      <c r="B27" s="6" t="s">
        <v>16</v>
      </c>
      <c r="C27" s="7" t="s">
        <v>106</v>
      </c>
      <c r="D27" s="267">
        <v>-998954.41</v>
      </c>
      <c r="E27" s="268">
        <v>-648614.43000000005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775797.64</v>
      </c>
      <c r="E28" s="269">
        <v>699247.18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775797.64</v>
      </c>
      <c r="E29" s="271">
        <v>699247.18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1774752.05</v>
      </c>
      <c r="E32" s="269">
        <v>1347861.61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1667764.49</v>
      </c>
      <c r="E33" s="271">
        <v>1181024.3799999999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106929.81</v>
      </c>
      <c r="E34" s="271">
        <v>166837.22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0</v>
      </c>
      <c r="E35" s="271">
        <v>0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0</v>
      </c>
      <c r="E37" s="271">
        <v>0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57.75</v>
      </c>
      <c r="E39" s="273">
        <v>0.01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2820840.57</v>
      </c>
      <c r="E40" s="275">
        <v>974024.46</v>
      </c>
      <c r="G40" s="171"/>
      <c r="H40" s="146"/>
    </row>
    <row r="41" spans="2:10" ht="13.5" thickBot="1">
      <c r="B41" s="66" t="s">
        <v>36</v>
      </c>
      <c r="C41" s="67" t="s">
        <v>37</v>
      </c>
      <c r="D41" s="276">
        <v>15909302.26</v>
      </c>
      <c r="E41" s="277">
        <f>SUM(E26,E27,E40)</f>
        <v>16234712.289999999</v>
      </c>
      <c r="F41" s="54"/>
      <c r="G41" s="17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655170.75700286962</v>
      </c>
      <c r="E47" s="282">
        <v>613153.20499999996</v>
      </c>
      <c r="G47" s="144"/>
    </row>
    <row r="48" spans="2:10">
      <c r="B48" s="95" t="s">
        <v>5</v>
      </c>
      <c r="C48" s="93" t="s">
        <v>40</v>
      </c>
      <c r="D48" s="281">
        <v>613153.20499999996</v>
      </c>
      <c r="E48" s="283">
        <v>588084.23840000003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21.501899999999999</v>
      </c>
      <c r="E50" s="286">
        <v>25.9467</v>
      </c>
    </row>
    <row r="51" spans="2:5">
      <c r="B51" s="94" t="s">
        <v>5</v>
      </c>
      <c r="C51" s="84" t="s">
        <v>109</v>
      </c>
      <c r="D51" s="281">
        <v>21.4023</v>
      </c>
      <c r="E51" s="286">
        <v>25.119700000000002</v>
      </c>
    </row>
    <row r="52" spans="2:5">
      <c r="B52" s="94" t="s">
        <v>7</v>
      </c>
      <c r="C52" s="84" t="s">
        <v>110</v>
      </c>
      <c r="D52" s="281">
        <v>26.135000000000002</v>
      </c>
      <c r="E52" s="286">
        <v>27.769500000000001</v>
      </c>
    </row>
    <row r="53" spans="2:5" ht="13" thickBot="1">
      <c r="B53" s="96" t="s">
        <v>8</v>
      </c>
      <c r="C53" s="97" t="s">
        <v>40</v>
      </c>
      <c r="D53" s="287">
        <v>25.9467</v>
      </c>
      <c r="E53" s="288">
        <v>27.606100000000001</v>
      </c>
    </row>
    <row r="54" spans="2:5">
      <c r="B54" s="75"/>
      <c r="C54" s="76"/>
      <c r="D54" s="289"/>
      <c r="E54" s="289"/>
    </row>
    <row r="55" spans="2:5" ht="13.5" customHeight="1">
      <c r="B55" s="242" t="s">
        <v>61</v>
      </c>
      <c r="C55" s="245"/>
      <c r="D55" s="245"/>
      <c r="E55" s="245"/>
    </row>
    <row r="56" spans="2:5" ht="14" customHeight="1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D71+D88</f>
        <v>16234712.289999999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f>D70</f>
        <v>0</v>
      </c>
      <c r="E71" s="174">
        <f>D71/E21</f>
        <v>0</v>
      </c>
    </row>
    <row r="72" spans="2:5">
      <c r="B72" s="207" t="s">
        <v>212</v>
      </c>
      <c r="C72" s="208" t="s">
        <v>213</v>
      </c>
      <c r="D72" s="209">
        <f>D71</f>
        <v>0</v>
      </c>
      <c r="E72" s="174">
        <f>D72/$E$21</f>
        <v>0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16234712.289999999</v>
      </c>
      <c r="E88" s="191">
        <f>D88/E21</f>
        <v>1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16234712.289999999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16234712.289999999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1" right="0.75" top="0.68" bottom="0.65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Arkusz86"/>
  <dimension ref="A1:L95"/>
  <sheetViews>
    <sheetView zoomScale="64" zoomScaleNormal="64" workbookViewId="0">
      <selection activeCell="K32" sqref="K32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79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19752301.300000001</v>
      </c>
      <c r="E11" s="262">
        <f>SUM(E12:E16)</f>
        <v>20584355.010000002</v>
      </c>
    </row>
    <row r="12" spans="2:12">
      <c r="B12" s="83" t="s">
        <v>3</v>
      </c>
      <c r="C12" s="84" t="s">
        <v>4</v>
      </c>
      <c r="D12" s="292">
        <v>19752301.300000001</v>
      </c>
      <c r="E12" s="293">
        <v>20584355.010000002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19752301.300000001</v>
      </c>
      <c r="E21" s="277">
        <f>E11-E17</f>
        <v>20584355.010000002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17601976.32</v>
      </c>
      <c r="E26" s="266">
        <f>D21</f>
        <v>19752301.300000001</v>
      </c>
      <c r="G26" s="151"/>
    </row>
    <row r="27" spans="2:11" ht="13">
      <c r="B27" s="6" t="s">
        <v>16</v>
      </c>
      <c r="C27" s="7" t="s">
        <v>106</v>
      </c>
      <c r="D27" s="267">
        <v>-1391199.37</v>
      </c>
      <c r="E27" s="268">
        <v>-426873.57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974102.05</v>
      </c>
      <c r="E28" s="269">
        <v>881142.11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974102.05</v>
      </c>
      <c r="E29" s="271">
        <v>881142.11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2365301.42</v>
      </c>
      <c r="E32" s="269">
        <v>1308015.68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2253970.67</v>
      </c>
      <c r="E33" s="271">
        <v>1283432.72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111258.55</v>
      </c>
      <c r="E34" s="271">
        <v>24582.93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0</v>
      </c>
      <c r="E35" s="271">
        <v>0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0</v>
      </c>
      <c r="E37" s="271">
        <v>0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72.2</v>
      </c>
      <c r="E39" s="273">
        <v>0.03</v>
      </c>
      <c r="F39" s="52"/>
      <c r="G39" s="144"/>
      <c r="H39" s="171"/>
      <c r="I39" s="144"/>
      <c r="J39" s="151"/>
    </row>
    <row r="40" spans="2:10" ht="13.5" thickBot="1">
      <c r="B40" s="64" t="s">
        <v>34</v>
      </c>
      <c r="C40" s="65" t="s">
        <v>35</v>
      </c>
      <c r="D40" s="274">
        <v>3541524.35</v>
      </c>
      <c r="E40" s="275">
        <v>1258927.28</v>
      </c>
      <c r="G40" s="151"/>
      <c r="H40" s="171"/>
    </row>
    <row r="41" spans="2:10" ht="13.5" thickBot="1">
      <c r="B41" s="66" t="s">
        <v>36</v>
      </c>
      <c r="C41" s="67" t="s">
        <v>37</v>
      </c>
      <c r="D41" s="276">
        <v>19752301.300000001</v>
      </c>
      <c r="E41" s="277">
        <f>SUM(E26,E27,E40)</f>
        <v>20584355.010000002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713">
        <v>778486.82337851892</v>
      </c>
      <c r="E47" s="282">
        <v>723996.92489999998</v>
      </c>
      <c r="G47" s="144"/>
    </row>
    <row r="48" spans="2:10">
      <c r="B48" s="95" t="s">
        <v>5</v>
      </c>
      <c r="C48" s="93" t="s">
        <v>40</v>
      </c>
      <c r="D48" s="713">
        <v>723996.92489999998</v>
      </c>
      <c r="E48" s="283">
        <v>708132.68680000002</v>
      </c>
      <c r="G48" s="153"/>
    </row>
    <row r="49" spans="2:5" ht="13">
      <c r="B49" s="77" t="s">
        <v>22</v>
      </c>
      <c r="C49" s="79" t="s">
        <v>108</v>
      </c>
      <c r="D49" s="714"/>
      <c r="E49" s="285"/>
    </row>
    <row r="50" spans="2:5">
      <c r="B50" s="94" t="s">
        <v>3</v>
      </c>
      <c r="C50" s="84" t="s">
        <v>39</v>
      </c>
      <c r="D50" s="713">
        <v>22.610499999999998</v>
      </c>
      <c r="E50" s="286">
        <v>27.282299999999999</v>
      </c>
    </row>
    <row r="51" spans="2:5">
      <c r="B51" s="94" t="s">
        <v>5</v>
      </c>
      <c r="C51" s="84" t="s">
        <v>109</v>
      </c>
      <c r="D51" s="713">
        <v>22.506400000000003</v>
      </c>
      <c r="E51" s="286">
        <v>26.434100000000001</v>
      </c>
    </row>
    <row r="52" spans="2:5">
      <c r="B52" s="94" t="s">
        <v>7</v>
      </c>
      <c r="C52" s="84" t="s">
        <v>110</v>
      </c>
      <c r="D52" s="713">
        <v>27.4818</v>
      </c>
      <c r="E52" s="286">
        <v>29.233800000000002</v>
      </c>
    </row>
    <row r="53" spans="2:5" ht="13" thickBot="1">
      <c r="B53" s="96" t="s">
        <v>8</v>
      </c>
      <c r="C53" s="97" t="s">
        <v>40</v>
      </c>
      <c r="D53" s="715">
        <v>27.282299999999999</v>
      </c>
      <c r="E53" s="288">
        <v>29.0685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D71+D88</f>
        <v>20584355.010000002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f>D70</f>
        <v>0</v>
      </c>
      <c r="E71" s="174">
        <f>D71/E21</f>
        <v>0</v>
      </c>
    </row>
    <row r="72" spans="2:5">
      <c r="B72" s="207" t="s">
        <v>212</v>
      </c>
      <c r="C72" s="208" t="s">
        <v>213</v>
      </c>
      <c r="D72" s="209">
        <f>D71</f>
        <v>0</v>
      </c>
      <c r="E72" s="174">
        <f>D72/$E$21</f>
        <v>0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20584355.010000002</v>
      </c>
      <c r="E88" s="191">
        <f>D88/E21</f>
        <v>1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20584355.010000002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20584355.010000002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1" right="0.75" top="0.56999999999999995" bottom="0.55000000000000004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L95"/>
  <sheetViews>
    <sheetView zoomScale="85" zoomScaleNormal="85" workbookViewId="0">
      <selection activeCell="E99" sqref="E99"/>
    </sheetView>
  </sheetViews>
  <sheetFormatPr defaultRowHeight="10"/>
  <cols>
    <col min="1" max="1" width="9.1796875" style="1"/>
    <col min="2" max="2" width="4.453125" style="1" bestFit="1" customWidth="1"/>
    <col min="3" max="3" width="77.7265625" style="1" customWidth="1"/>
    <col min="4" max="4" width="17.453125" style="448" bestFit="1" customWidth="1"/>
    <col min="5" max="5" width="17.179687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9.1796875" style="304" bestFit="1" customWidth="1"/>
    <col min="11" max="11" width="7.453125" style="304" bestFit="1" customWidth="1"/>
    <col min="12" max="12" width="12.453125" style="304" bestFit="1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84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  <c r="G9" s="366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</row>
    <row r="11" spans="2:12" ht="10.5">
      <c r="B11" s="315" t="s">
        <v>2</v>
      </c>
      <c r="C11" s="316" t="s">
        <v>104</v>
      </c>
      <c r="D11" s="395">
        <v>55848609.950000003</v>
      </c>
      <c r="E11" s="396">
        <f>SUM(E12:E14,E16)</f>
        <v>68079353.670000002</v>
      </c>
    </row>
    <row r="12" spans="2:12">
      <c r="B12" s="317" t="s">
        <v>3</v>
      </c>
      <c r="C12" s="318" t="s">
        <v>4</v>
      </c>
      <c r="D12" s="397">
        <v>55821437.350000001</v>
      </c>
      <c r="E12" s="398">
        <v>68032858.5</v>
      </c>
      <c r="H12" s="123"/>
    </row>
    <row r="13" spans="2:12">
      <c r="B13" s="317" t="s">
        <v>5</v>
      </c>
      <c r="C13" s="318" t="s">
        <v>6</v>
      </c>
      <c r="D13" s="397">
        <v>174.74</v>
      </c>
      <c r="E13" s="398">
        <v>688.67</v>
      </c>
      <c r="G13" s="123"/>
      <c r="H13" s="123"/>
    </row>
    <row r="14" spans="2:12">
      <c r="B14" s="317" t="s">
        <v>7</v>
      </c>
      <c r="C14" s="318" t="s">
        <v>9</v>
      </c>
      <c r="D14" s="397">
        <v>26997.86</v>
      </c>
      <c r="E14" s="398">
        <v>45806.5</v>
      </c>
      <c r="H14" s="123"/>
    </row>
    <row r="15" spans="2:12">
      <c r="B15" s="317" t="s">
        <v>101</v>
      </c>
      <c r="C15" s="318" t="s">
        <v>10</v>
      </c>
      <c r="D15" s="397">
        <v>26997.86</v>
      </c>
      <c r="E15" s="398">
        <v>45806.5</v>
      </c>
      <c r="H15" s="123"/>
    </row>
    <row r="16" spans="2:12">
      <c r="B16" s="319" t="s">
        <v>102</v>
      </c>
      <c r="C16" s="320" t="s">
        <v>11</v>
      </c>
      <c r="D16" s="399">
        <v>0</v>
      </c>
      <c r="E16" s="400">
        <v>0</v>
      </c>
      <c r="H16" s="123"/>
    </row>
    <row r="17" spans="2:11" ht="10.5">
      <c r="B17" s="321" t="s">
        <v>12</v>
      </c>
      <c r="C17" s="322" t="s">
        <v>64</v>
      </c>
      <c r="D17" s="401">
        <v>107619.94</v>
      </c>
      <c r="E17" s="402">
        <f>SUM(E18:E20)</f>
        <v>126423.89</v>
      </c>
      <c r="H17" s="123"/>
    </row>
    <row r="18" spans="2:11">
      <c r="B18" s="317" t="s">
        <v>3</v>
      </c>
      <c r="C18" s="318" t="s">
        <v>10</v>
      </c>
      <c r="D18" s="399">
        <v>107619.94</v>
      </c>
      <c r="E18" s="400">
        <v>126423.89</v>
      </c>
    </row>
    <row r="19" spans="2:11">
      <c r="B19" s="317" t="s">
        <v>5</v>
      </c>
      <c r="C19" s="318" t="s">
        <v>103</v>
      </c>
      <c r="D19" s="397">
        <v>0</v>
      </c>
      <c r="E19" s="398">
        <v>0</v>
      </c>
    </row>
    <row r="20" spans="2:11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1" ht="11" thickBot="1">
      <c r="B21" s="325" t="s">
        <v>105</v>
      </c>
      <c r="C21" s="326"/>
      <c r="D21" s="405">
        <v>55740990.010000005</v>
      </c>
      <c r="E21" s="406">
        <f>E11-E17</f>
        <v>67952929.780000001</v>
      </c>
      <c r="F21" s="327"/>
      <c r="G21" s="327"/>
      <c r="H21" s="328"/>
      <c r="J21" s="329"/>
      <c r="K21" s="328"/>
    </row>
    <row r="22" spans="2:11">
      <c r="B22" s="2"/>
      <c r="C22" s="5"/>
      <c r="D22" s="263"/>
      <c r="E22" s="263"/>
      <c r="G22" s="327"/>
      <c r="H22" s="327"/>
    </row>
    <row r="23" spans="2:11" ht="10.5">
      <c r="B23" s="310" t="s">
        <v>99</v>
      </c>
      <c r="C23" s="330"/>
      <c r="D23" s="330"/>
      <c r="E23" s="330"/>
      <c r="G23" s="123"/>
    </row>
    <row r="24" spans="2:11" ht="11" thickBot="1">
      <c r="B24" s="312" t="s">
        <v>100</v>
      </c>
      <c r="C24" s="331"/>
      <c r="D24" s="331"/>
      <c r="E24" s="331"/>
    </row>
    <row r="25" spans="2:11" ht="11" thickBot="1">
      <c r="B25" s="313"/>
      <c r="C25" s="332" t="s">
        <v>1</v>
      </c>
      <c r="D25" s="393" t="s">
        <v>195</v>
      </c>
      <c r="E25" s="394" t="s">
        <v>200</v>
      </c>
    </row>
    <row r="26" spans="2:11" ht="10.5">
      <c r="B26" s="333" t="s">
        <v>14</v>
      </c>
      <c r="C26" s="334" t="s">
        <v>15</v>
      </c>
      <c r="D26" s="407">
        <v>58900549.810000002</v>
      </c>
      <c r="E26" s="408">
        <f>D21</f>
        <v>55740990.010000005</v>
      </c>
      <c r="G26" s="335"/>
    </row>
    <row r="27" spans="2:11" ht="10.5">
      <c r="B27" s="321" t="s">
        <v>16</v>
      </c>
      <c r="C27" s="336" t="s">
        <v>106</v>
      </c>
      <c r="D27" s="409">
        <v>-1433152.29</v>
      </c>
      <c r="E27" s="410">
        <v>-1938163.44</v>
      </c>
      <c r="F27" s="123"/>
      <c r="G27" s="123"/>
      <c r="H27" s="337"/>
      <c r="I27" s="337"/>
      <c r="J27" s="123"/>
    </row>
    <row r="28" spans="2:11" ht="10.5">
      <c r="B28" s="321" t="s">
        <v>17</v>
      </c>
      <c r="C28" s="336" t="s">
        <v>18</v>
      </c>
      <c r="D28" s="409">
        <v>5298634.54</v>
      </c>
      <c r="E28" s="411">
        <v>4886929</v>
      </c>
      <c r="F28" s="123"/>
      <c r="G28" s="123"/>
      <c r="H28" s="337"/>
      <c r="I28" s="337"/>
      <c r="J28" s="123"/>
    </row>
    <row r="29" spans="2:11">
      <c r="B29" s="338" t="s">
        <v>3</v>
      </c>
      <c r="C29" s="339" t="s">
        <v>19</v>
      </c>
      <c r="D29" s="412">
        <v>5040752.28</v>
      </c>
      <c r="E29" s="413">
        <v>4854602.83</v>
      </c>
      <c r="F29" s="123"/>
      <c r="G29" s="123"/>
      <c r="H29" s="337"/>
      <c r="I29" s="337"/>
      <c r="J29" s="123"/>
    </row>
    <row r="30" spans="2:11">
      <c r="B30" s="338" t="s">
        <v>5</v>
      </c>
      <c r="C30" s="339" t="s">
        <v>20</v>
      </c>
      <c r="D30" s="412">
        <v>0</v>
      </c>
      <c r="E30" s="413">
        <v>0</v>
      </c>
      <c r="F30" s="123"/>
      <c r="G30" s="123"/>
      <c r="H30" s="337"/>
      <c r="I30" s="337"/>
      <c r="J30" s="123"/>
    </row>
    <row r="31" spans="2:11">
      <c r="B31" s="338" t="s">
        <v>7</v>
      </c>
      <c r="C31" s="339" t="s">
        <v>21</v>
      </c>
      <c r="D31" s="412">
        <v>257882.26</v>
      </c>
      <c r="E31" s="413">
        <v>32326.17</v>
      </c>
      <c r="F31" s="123"/>
      <c r="G31" s="123"/>
      <c r="H31" s="337"/>
      <c r="I31" s="337"/>
      <c r="J31" s="123"/>
    </row>
    <row r="32" spans="2:11" ht="10.5">
      <c r="B32" s="340" t="s">
        <v>22</v>
      </c>
      <c r="C32" s="341" t="s">
        <v>23</v>
      </c>
      <c r="D32" s="409">
        <v>6731786.8300000001</v>
      </c>
      <c r="E32" s="411">
        <v>6825092.4400000004</v>
      </c>
      <c r="F32" s="123"/>
      <c r="G32" s="123"/>
      <c r="H32" s="337"/>
      <c r="I32" s="337"/>
      <c r="J32" s="123"/>
    </row>
    <row r="33" spans="2:10">
      <c r="B33" s="338" t="s">
        <v>3</v>
      </c>
      <c r="C33" s="339" t="s">
        <v>24</v>
      </c>
      <c r="D33" s="412">
        <v>4581235.4000000004</v>
      </c>
      <c r="E33" s="413">
        <v>4375720.38</v>
      </c>
      <c r="F33" s="123"/>
      <c r="G33" s="123"/>
      <c r="H33" s="337"/>
      <c r="I33" s="337"/>
      <c r="J33" s="123"/>
    </row>
    <row r="34" spans="2:10">
      <c r="B34" s="338" t="s">
        <v>5</v>
      </c>
      <c r="C34" s="339" t="s">
        <v>25</v>
      </c>
      <c r="D34" s="412">
        <v>353135.77</v>
      </c>
      <c r="E34" s="413">
        <v>452198.81</v>
      </c>
      <c r="F34" s="123"/>
      <c r="G34" s="123"/>
      <c r="H34" s="337"/>
      <c r="I34" s="337"/>
      <c r="J34" s="123"/>
    </row>
    <row r="35" spans="2:10">
      <c r="B35" s="338" t="s">
        <v>7</v>
      </c>
      <c r="C35" s="339" t="s">
        <v>26</v>
      </c>
      <c r="D35" s="412">
        <v>1355993.96</v>
      </c>
      <c r="E35" s="413">
        <v>1389558.14</v>
      </c>
      <c r="F35" s="123"/>
      <c r="G35" s="123"/>
      <c r="H35" s="337"/>
      <c r="I35" s="337"/>
      <c r="J35" s="123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123"/>
      <c r="H36" s="337"/>
      <c r="I36" s="337"/>
      <c r="J36" s="123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123"/>
      <c r="H37" s="337"/>
      <c r="I37" s="337"/>
      <c r="J37" s="123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G38" s="123"/>
      <c r="H38" s="337"/>
      <c r="I38" s="337"/>
      <c r="J38" s="123"/>
    </row>
    <row r="39" spans="2:10">
      <c r="B39" s="342" t="s">
        <v>32</v>
      </c>
      <c r="C39" s="343" t="s">
        <v>33</v>
      </c>
      <c r="D39" s="414">
        <v>441421.7</v>
      </c>
      <c r="E39" s="415">
        <v>607615.11</v>
      </c>
      <c r="F39" s="123"/>
      <c r="G39" s="123"/>
      <c r="H39" s="337"/>
      <c r="I39" s="337"/>
      <c r="J39" s="123"/>
    </row>
    <row r="40" spans="2:10" ht="11" thickBot="1">
      <c r="B40" s="344" t="s">
        <v>34</v>
      </c>
      <c r="C40" s="345" t="s">
        <v>35</v>
      </c>
      <c r="D40" s="416">
        <v>-1726407.51</v>
      </c>
      <c r="E40" s="417">
        <v>14150103.210000001</v>
      </c>
      <c r="G40" s="335"/>
    </row>
    <row r="41" spans="2:10" ht="11" thickBot="1">
      <c r="B41" s="346" t="s">
        <v>36</v>
      </c>
      <c r="C41" s="347" t="s">
        <v>37</v>
      </c>
      <c r="D41" s="418">
        <v>55740990.009999998</v>
      </c>
      <c r="E41" s="406">
        <f>SUM(E26,E27,E40)</f>
        <v>67952929.780000001</v>
      </c>
      <c r="F41" s="327"/>
      <c r="G41" s="335"/>
      <c r="H41" s="123"/>
      <c r="I41" s="123"/>
      <c r="J41" s="123"/>
    </row>
    <row r="42" spans="2:10" ht="10.5">
      <c r="B42" s="348"/>
      <c r="C42" s="348"/>
      <c r="D42" s="419"/>
      <c r="E42" s="419"/>
      <c r="F42" s="327"/>
    </row>
    <row r="43" spans="2:10" ht="10.5">
      <c r="B43" s="310" t="s">
        <v>59</v>
      </c>
      <c r="C43" s="311"/>
      <c r="D43" s="311"/>
      <c r="E43" s="311"/>
    </row>
    <row r="44" spans="2:10" ht="11" thickBot="1">
      <c r="B44" s="312" t="s">
        <v>116</v>
      </c>
      <c r="C44" s="351"/>
      <c r="D44" s="351"/>
      <c r="E44" s="351"/>
      <c r="G44" s="123"/>
    </row>
    <row r="45" spans="2:10" ht="11" thickBot="1">
      <c r="B45" s="313"/>
      <c r="C45" s="475" t="s">
        <v>38</v>
      </c>
      <c r="D45" s="393" t="s">
        <v>195</v>
      </c>
      <c r="E45" s="394" t="s">
        <v>200</v>
      </c>
      <c r="G45" s="123"/>
    </row>
    <row r="46" spans="2:10" ht="10.5">
      <c r="B46" s="476" t="s">
        <v>17</v>
      </c>
      <c r="C46" s="316" t="s">
        <v>107</v>
      </c>
      <c r="D46" s="420"/>
      <c r="E46" s="421"/>
      <c r="G46" s="123"/>
    </row>
    <row r="47" spans="2:10">
      <c r="B47" s="356" t="s">
        <v>3</v>
      </c>
      <c r="C47" s="357" t="s">
        <v>39</v>
      </c>
      <c r="D47" s="422">
        <v>3888338.3819646155</v>
      </c>
      <c r="E47" s="423">
        <v>3795157.0468413471</v>
      </c>
      <c r="G47" s="504"/>
    </row>
    <row r="48" spans="2:10">
      <c r="B48" s="359" t="s">
        <v>5</v>
      </c>
      <c r="C48" s="360" t="s">
        <v>40</v>
      </c>
      <c r="D48" s="422">
        <v>3795157.0468413471</v>
      </c>
      <c r="E48" s="424">
        <v>3682531.1845069281</v>
      </c>
      <c r="J48" s="479"/>
    </row>
    <row r="49" spans="2:7" ht="10.5">
      <c r="B49" s="362" t="s">
        <v>22</v>
      </c>
      <c r="C49" s="363" t="s">
        <v>108</v>
      </c>
      <c r="D49" s="425"/>
      <c r="E49" s="426"/>
    </row>
    <row r="50" spans="2:7">
      <c r="B50" s="356" t="s">
        <v>3</v>
      </c>
      <c r="C50" s="357" t="s">
        <v>39</v>
      </c>
      <c r="D50" s="422">
        <v>15.148000000000001</v>
      </c>
      <c r="E50" s="427">
        <v>14.6874</v>
      </c>
      <c r="G50" s="361"/>
    </row>
    <row r="51" spans="2:7">
      <c r="B51" s="356" t="s">
        <v>5</v>
      </c>
      <c r="C51" s="357" t="s">
        <v>109</v>
      </c>
      <c r="D51" s="422">
        <v>14.229700000000001</v>
      </c>
      <c r="E51" s="427">
        <v>14.647</v>
      </c>
    </row>
    <row r="52" spans="2:7">
      <c r="B52" s="356" t="s">
        <v>7</v>
      </c>
      <c r="C52" s="357" t="s">
        <v>110</v>
      </c>
      <c r="D52" s="422">
        <v>16.934100000000001</v>
      </c>
      <c r="E52" s="427">
        <v>18.453900000000001</v>
      </c>
    </row>
    <row r="53" spans="2:7" ht="10.5" thickBot="1">
      <c r="B53" s="364" t="s">
        <v>8</v>
      </c>
      <c r="C53" s="365" t="s">
        <v>40</v>
      </c>
      <c r="D53" s="428">
        <v>14.6874</v>
      </c>
      <c r="E53" s="429">
        <v>18.4528</v>
      </c>
    </row>
    <row r="54" spans="2:7">
      <c r="B54" s="366"/>
      <c r="C54" s="367"/>
      <c r="D54" s="430"/>
      <c r="E54" s="430"/>
    </row>
    <row r="55" spans="2:7" ht="10.5">
      <c r="B55" s="368" t="s">
        <v>61</v>
      </c>
      <c r="C55" s="311"/>
      <c r="D55" s="311"/>
      <c r="E55" s="311"/>
    </row>
    <row r="56" spans="2:7" ht="11" thickBot="1">
      <c r="B56" s="369" t="s">
        <v>111</v>
      </c>
      <c r="C56" s="351"/>
      <c r="D56" s="351"/>
      <c r="E56" s="351"/>
    </row>
    <row r="57" spans="2:7" ht="21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68032858.5</v>
      </c>
      <c r="E58" s="432">
        <f>D58/E21</f>
        <v>1.0011762365546089</v>
      </c>
    </row>
    <row r="59" spans="2:7" ht="20">
      <c r="B59" s="374" t="s">
        <v>3</v>
      </c>
      <c r="C59" s="375" t="s">
        <v>43</v>
      </c>
      <c r="D59" s="433">
        <v>0</v>
      </c>
      <c r="E59" s="434">
        <v>0</v>
      </c>
    </row>
    <row r="60" spans="2:7">
      <c r="B60" s="376" t="s">
        <v>204</v>
      </c>
      <c r="C60" s="375" t="s">
        <v>119</v>
      </c>
      <c r="D60" s="433">
        <v>0</v>
      </c>
      <c r="E60" s="434">
        <v>0</v>
      </c>
    </row>
    <row r="61" spans="2:7">
      <c r="B61" s="376" t="s">
        <v>205</v>
      </c>
      <c r="C61" s="375" t="s">
        <v>206</v>
      </c>
      <c r="D61" s="433">
        <v>0</v>
      </c>
      <c r="E61" s="434">
        <v>0</v>
      </c>
    </row>
    <row r="62" spans="2:7">
      <c r="B62" s="376" t="s">
        <v>207</v>
      </c>
      <c r="C62" s="375" t="s">
        <v>208</v>
      </c>
      <c r="D62" s="433">
        <v>0</v>
      </c>
      <c r="E62" s="434">
        <v>0</v>
      </c>
    </row>
    <row r="63" spans="2:7" ht="20">
      <c r="B63" s="377" t="s">
        <v>5</v>
      </c>
      <c r="C63" s="378" t="s">
        <v>44</v>
      </c>
      <c r="D63" s="433">
        <v>0</v>
      </c>
      <c r="E63" s="434">
        <v>0</v>
      </c>
    </row>
    <row r="64" spans="2:7">
      <c r="B64" s="377" t="s">
        <v>7</v>
      </c>
      <c r="C64" s="378" t="s">
        <v>45</v>
      </c>
      <c r="D64" s="433">
        <v>0</v>
      </c>
      <c r="E64" s="434">
        <v>0</v>
      </c>
      <c r="G64" s="123"/>
    </row>
    <row r="65" spans="2:7">
      <c r="B65" s="379" t="s">
        <v>101</v>
      </c>
      <c r="C65" s="378" t="s">
        <v>209</v>
      </c>
      <c r="D65" s="433">
        <v>0</v>
      </c>
      <c r="E65" s="434">
        <v>0</v>
      </c>
      <c r="G65" s="123"/>
    </row>
    <row r="66" spans="2:7">
      <c r="B66" s="379" t="s">
        <v>102</v>
      </c>
      <c r="C66" s="378" t="s">
        <v>11</v>
      </c>
      <c r="D66" s="433">
        <v>0</v>
      </c>
      <c r="E66" s="434">
        <v>0</v>
      </c>
    </row>
    <row r="67" spans="2:7">
      <c r="B67" s="377" t="s">
        <v>8</v>
      </c>
      <c r="C67" s="378" t="s">
        <v>46</v>
      </c>
      <c r="D67" s="433">
        <v>0</v>
      </c>
      <c r="E67" s="434">
        <v>0</v>
      </c>
    </row>
    <row r="68" spans="2:7">
      <c r="B68" s="379" t="s">
        <v>210</v>
      </c>
      <c r="C68" s="378" t="s">
        <v>209</v>
      </c>
      <c r="D68" s="433">
        <v>0</v>
      </c>
      <c r="E68" s="434">
        <v>0</v>
      </c>
    </row>
    <row r="69" spans="2:7">
      <c r="B69" s="379" t="s">
        <v>211</v>
      </c>
      <c r="C69" s="378" t="s">
        <v>11</v>
      </c>
      <c r="D69" s="433">
        <v>0</v>
      </c>
      <c r="E69" s="434">
        <v>0</v>
      </c>
    </row>
    <row r="70" spans="2:7">
      <c r="B70" s="377" t="s">
        <v>28</v>
      </c>
      <c r="C70" s="378" t="s">
        <v>47</v>
      </c>
      <c r="D70" s="435">
        <v>0</v>
      </c>
      <c r="E70" s="436">
        <v>0</v>
      </c>
    </row>
    <row r="71" spans="2:7">
      <c r="B71" s="374" t="s">
        <v>30</v>
      </c>
      <c r="C71" s="375" t="s">
        <v>48</v>
      </c>
      <c r="D71" s="433">
        <v>67561663.620000005</v>
      </c>
      <c r="E71" s="434">
        <f>D71/E21</f>
        <v>0.99424210021162096</v>
      </c>
    </row>
    <row r="72" spans="2:7">
      <c r="B72" s="374" t="s">
        <v>212</v>
      </c>
      <c r="C72" s="375" t="s">
        <v>213</v>
      </c>
      <c r="D72" s="433">
        <v>67561663.620000005</v>
      </c>
      <c r="E72" s="434">
        <f>D72/$E$21</f>
        <v>0.99424210021162096</v>
      </c>
    </row>
    <row r="73" spans="2:7">
      <c r="B73" s="374" t="s">
        <v>214</v>
      </c>
      <c r="C73" s="375" t="s">
        <v>215</v>
      </c>
      <c r="D73" s="433">
        <v>0</v>
      </c>
      <c r="E73" s="434">
        <v>0</v>
      </c>
    </row>
    <row r="74" spans="2:7">
      <c r="B74" s="374" t="s">
        <v>32</v>
      </c>
      <c r="C74" s="375" t="s">
        <v>113</v>
      </c>
      <c r="D74" s="433">
        <v>0</v>
      </c>
      <c r="E74" s="434">
        <v>0</v>
      </c>
    </row>
    <row r="75" spans="2:7">
      <c r="B75" s="374" t="s">
        <v>216</v>
      </c>
      <c r="C75" s="375" t="s">
        <v>217</v>
      </c>
      <c r="D75" s="433">
        <v>0</v>
      </c>
      <c r="E75" s="434">
        <v>0</v>
      </c>
    </row>
    <row r="76" spans="2:7">
      <c r="B76" s="374" t="s">
        <v>218</v>
      </c>
      <c r="C76" s="375" t="s">
        <v>219</v>
      </c>
      <c r="D76" s="433">
        <v>0</v>
      </c>
      <c r="E76" s="434">
        <v>0</v>
      </c>
    </row>
    <row r="77" spans="2:7">
      <c r="B77" s="374" t="s">
        <v>220</v>
      </c>
      <c r="C77" s="375" t="s">
        <v>221</v>
      </c>
      <c r="D77" s="433">
        <v>0</v>
      </c>
      <c r="E77" s="434">
        <v>0</v>
      </c>
    </row>
    <row r="78" spans="2:7">
      <c r="B78" s="374" t="s">
        <v>222</v>
      </c>
      <c r="C78" s="375" t="s">
        <v>223</v>
      </c>
      <c r="D78" s="433">
        <v>0</v>
      </c>
      <c r="E78" s="434">
        <v>0</v>
      </c>
    </row>
    <row r="79" spans="2:7">
      <c r="B79" s="374" t="s">
        <v>224</v>
      </c>
      <c r="C79" s="375" t="s">
        <v>225</v>
      </c>
      <c r="D79" s="433">
        <v>0</v>
      </c>
      <c r="E79" s="434">
        <v>0</v>
      </c>
    </row>
    <row r="80" spans="2:7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471194.88</v>
      </c>
      <c r="E87" s="436">
        <f>D87/E21</f>
        <v>6.9341363429878591E-3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688.67</v>
      </c>
      <c r="E89" s="441">
        <f>D89/E21</f>
        <v>1.013451520382702E-5</v>
      </c>
    </row>
    <row r="90" spans="2:5" ht="10.5">
      <c r="B90" s="385" t="s">
        <v>59</v>
      </c>
      <c r="C90" s="386" t="s">
        <v>62</v>
      </c>
      <c r="D90" s="442">
        <f>E14</f>
        <v>45806.5</v>
      </c>
      <c r="E90" s="443">
        <f>D90/E21</f>
        <v>6.7409161236020511E-4</v>
      </c>
    </row>
    <row r="91" spans="2:5" ht="10.5">
      <c r="B91" s="387" t="s">
        <v>61</v>
      </c>
      <c r="C91" s="388" t="s">
        <v>64</v>
      </c>
      <c r="D91" s="444">
        <f>E17</f>
        <v>126423.89</v>
      </c>
      <c r="E91" s="445">
        <f>D91/E21</f>
        <v>1.8604626821728185E-3</v>
      </c>
    </row>
    <row r="92" spans="2:5" ht="10.5">
      <c r="B92" s="383" t="s">
        <v>63</v>
      </c>
      <c r="C92" s="384" t="s">
        <v>65</v>
      </c>
      <c r="D92" s="440">
        <f>D58+D89+D90-D91</f>
        <v>67952929.780000001</v>
      </c>
      <c r="E92" s="441">
        <f>E58+E89+E90-E91</f>
        <v>1.0000000000000002</v>
      </c>
    </row>
    <row r="93" spans="2:5">
      <c r="B93" s="380" t="s">
        <v>3</v>
      </c>
      <c r="C93" s="378" t="s">
        <v>66</v>
      </c>
      <c r="D93" s="435">
        <f>D92</f>
        <v>67952929.780000001</v>
      </c>
      <c r="E93" s="436">
        <f>E92</f>
        <v>1.0000000000000002</v>
      </c>
    </row>
    <row r="94" spans="2:5">
      <c r="B94" s="380" t="s">
        <v>5</v>
      </c>
      <c r="C94" s="378" t="s">
        <v>114</v>
      </c>
      <c r="D94" s="435">
        <v>0</v>
      </c>
      <c r="E94" s="436">
        <v>0</v>
      </c>
    </row>
    <row r="95" spans="2:5" ht="10.5" thickBot="1">
      <c r="B95" s="389" t="s">
        <v>7</v>
      </c>
      <c r="C95" s="390" t="s">
        <v>115</v>
      </c>
      <c r="D95" s="446">
        <v>0</v>
      </c>
      <c r="E95" s="676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1" right="0.75" top="0.51" bottom="0.36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Arkusz87"/>
  <dimension ref="A1:L95"/>
  <sheetViews>
    <sheetView zoomScale="64" zoomScaleNormal="64" workbookViewId="0">
      <selection activeCell="G25" sqref="G25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184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1117514.96</v>
      </c>
      <c r="E11" s="262">
        <f>SUM(E12:E16)</f>
        <v>1537853.33</v>
      </c>
    </row>
    <row r="12" spans="2:12">
      <c r="B12" s="83" t="s">
        <v>3</v>
      </c>
      <c r="C12" s="84" t="s">
        <v>4</v>
      </c>
      <c r="D12" s="292">
        <v>1117514.96</v>
      </c>
      <c r="E12" s="293">
        <v>1537853.33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1117514.96</v>
      </c>
      <c r="E21" s="277">
        <f>E11-E17</f>
        <v>1537853.33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1397033.85</v>
      </c>
      <c r="E26" s="266">
        <f>D21</f>
        <v>1117514.96</v>
      </c>
      <c r="G26" s="151"/>
    </row>
    <row r="27" spans="2:11" ht="13">
      <c r="B27" s="6" t="s">
        <v>16</v>
      </c>
      <c r="C27" s="7" t="s">
        <v>106</v>
      </c>
      <c r="D27" s="267">
        <v>-313857.67</v>
      </c>
      <c r="E27" s="268">
        <v>-11853.74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14732.81</v>
      </c>
      <c r="E28" s="269">
        <v>14570.12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14732.56</v>
      </c>
      <c r="E29" s="271">
        <v>11067.89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0.25</v>
      </c>
      <c r="E31" s="271">
        <v>3502.23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328590.48</v>
      </c>
      <c r="E32" s="269">
        <v>26423.86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309109.09999999998</v>
      </c>
      <c r="E33" s="271">
        <v>3211.71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-867.65</v>
      </c>
      <c r="E35" s="271">
        <v>1409.35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20349.03</v>
      </c>
      <c r="E37" s="271">
        <v>21802.77</v>
      </c>
      <c r="F37" s="52"/>
      <c r="G37" s="144"/>
      <c r="H37" s="171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71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0.03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34338.78</v>
      </c>
      <c r="E40" s="275">
        <v>432192.11</v>
      </c>
      <c r="G40" s="151"/>
      <c r="H40" s="159"/>
    </row>
    <row r="41" spans="2:10" ht="13.5" thickBot="1">
      <c r="B41" s="66" t="s">
        <v>36</v>
      </c>
      <c r="C41" s="67" t="s">
        <v>37</v>
      </c>
      <c r="D41" s="276">
        <v>1117514.96</v>
      </c>
      <c r="E41" s="277">
        <f>SUM(E26,E27,E40)</f>
        <v>1537853.33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3161.7830800000002</v>
      </c>
      <c r="E47" s="282">
        <v>2504.1790799999999</v>
      </c>
      <c r="G47" s="144"/>
      <c r="H47" s="153"/>
    </row>
    <row r="48" spans="2:10">
      <c r="B48" s="95" t="s">
        <v>5</v>
      </c>
      <c r="C48" s="93" t="s">
        <v>40</v>
      </c>
      <c r="D48" s="281">
        <v>2504.1790799999999</v>
      </c>
      <c r="E48" s="283">
        <v>2482.6910699999999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441.85</v>
      </c>
      <c r="E50" s="286">
        <v>446.26</v>
      </c>
    </row>
    <row r="51" spans="2:5">
      <c r="B51" s="94" t="s">
        <v>5</v>
      </c>
      <c r="C51" s="84" t="s">
        <v>109</v>
      </c>
      <c r="D51" s="281">
        <v>416.5</v>
      </c>
      <c r="E51" s="286">
        <v>446.26</v>
      </c>
    </row>
    <row r="52" spans="2:5">
      <c r="B52" s="94" t="s">
        <v>7</v>
      </c>
      <c r="C52" s="84" t="s">
        <v>110</v>
      </c>
      <c r="D52" s="281">
        <v>493.51</v>
      </c>
      <c r="E52" s="286">
        <v>619.43000000000006</v>
      </c>
    </row>
    <row r="53" spans="2:5" ht="13" thickBot="1">
      <c r="B53" s="96" t="s">
        <v>8</v>
      </c>
      <c r="C53" s="97" t="s">
        <v>40</v>
      </c>
      <c r="D53" s="287">
        <v>446.26</v>
      </c>
      <c r="E53" s="288">
        <v>619.42999999999995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1537853.33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1537853.33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1537853.33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1537853.33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1537853.33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" right="0.75" top="0.65" bottom="0.33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Arkusz88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185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432122.45</v>
      </c>
      <c r="E11" s="262">
        <f>SUM(E12:E16)</f>
        <v>458638.78</v>
      </c>
    </row>
    <row r="12" spans="2:12">
      <c r="B12" s="83" t="s">
        <v>3</v>
      </c>
      <c r="C12" s="84" t="s">
        <v>4</v>
      </c>
      <c r="D12" s="292">
        <v>432122.45</v>
      </c>
      <c r="E12" s="293">
        <v>458638.78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432122.45</v>
      </c>
      <c r="E21" s="277">
        <f>E11-E17</f>
        <v>458638.78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887798.56</v>
      </c>
      <c r="E26" s="266">
        <f>D21</f>
        <v>432122.45</v>
      </c>
      <c r="G26" s="151"/>
    </row>
    <row r="27" spans="2:11" ht="13">
      <c r="B27" s="6" t="s">
        <v>16</v>
      </c>
      <c r="C27" s="7" t="s">
        <v>106</v>
      </c>
      <c r="D27" s="267">
        <v>-469905.58</v>
      </c>
      <c r="E27" s="268">
        <v>-15025.06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10490.46</v>
      </c>
      <c r="E28" s="269">
        <v>5969.91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10490.46</v>
      </c>
      <c r="E29" s="271">
        <v>5969.91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480396.04</v>
      </c>
      <c r="E32" s="269">
        <v>20994.97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349118.73</v>
      </c>
      <c r="E33" s="271">
        <v>11617.35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80909.11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3591.37</v>
      </c>
      <c r="E35" s="271">
        <v>2771.12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10588.93</v>
      </c>
      <c r="E37" s="271">
        <v>6606.5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36187.9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14229.47</v>
      </c>
      <c r="E40" s="275">
        <v>41541.39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432122.45</v>
      </c>
      <c r="E41" s="277">
        <f>SUM(E26,E27,E40)</f>
        <v>458638.78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71"/>
    </row>
    <row r="44" spans="2:10" ht="14" thickBot="1">
      <c r="B44" s="241" t="s">
        <v>116</v>
      </c>
      <c r="C44" s="244"/>
      <c r="D44" s="244"/>
      <c r="E44" s="244"/>
      <c r="G44" s="171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2502.3917999999999</v>
      </c>
      <c r="E47" s="282">
        <v>1193.27991</v>
      </c>
      <c r="G47" s="144"/>
    </row>
    <row r="48" spans="2:10">
      <c r="B48" s="95" t="s">
        <v>5</v>
      </c>
      <c r="C48" s="93" t="s">
        <v>40</v>
      </c>
      <c r="D48" s="281">
        <v>1193.27991</v>
      </c>
      <c r="E48" s="283">
        <v>1152.9960799999999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354.78</v>
      </c>
      <c r="E50" s="286">
        <v>362.13</v>
      </c>
    </row>
    <row r="51" spans="2:5">
      <c r="B51" s="94" t="s">
        <v>5</v>
      </c>
      <c r="C51" s="84" t="s">
        <v>109</v>
      </c>
      <c r="D51" s="281">
        <v>349.1</v>
      </c>
      <c r="E51" s="286">
        <v>359.62</v>
      </c>
    </row>
    <row r="52" spans="2:5">
      <c r="B52" s="94" t="s">
        <v>7</v>
      </c>
      <c r="C52" s="84" t="s">
        <v>110</v>
      </c>
      <c r="D52" s="281">
        <v>369.61</v>
      </c>
      <c r="E52" s="286">
        <v>397.84000000000003</v>
      </c>
    </row>
    <row r="53" spans="2:5" ht="13" thickBot="1">
      <c r="B53" s="96" t="s">
        <v>8</v>
      </c>
      <c r="C53" s="97" t="s">
        <v>40</v>
      </c>
      <c r="D53" s="287">
        <v>362.13</v>
      </c>
      <c r="E53" s="288">
        <v>397.78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458638.78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458638.78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458638.78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458638.78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458638.78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6999999999999995" right="0.75" top="0.61" bottom="0.6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2517E-7D73-4A27-BA0A-F5DBF8D030BB}">
  <dimension ref="A1:L95"/>
  <sheetViews>
    <sheetView zoomScale="64" zoomScaleNormal="64" workbookViewId="0">
      <selection activeCell="G92" sqref="G92"/>
    </sheetView>
  </sheetViews>
  <sheetFormatPr defaultRowHeight="12.5"/>
  <cols>
    <col min="1" max="1" width="8.726562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style="23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style="235" bestFit="1" customWidth="1"/>
    <col min="13" max="16384" width="8.7265625" style="235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186</v>
      </c>
      <c r="C6" s="240"/>
      <c r="D6" s="240"/>
      <c r="E6" s="240"/>
    </row>
    <row r="7" spans="2:12" ht="14">
      <c r="B7" s="233"/>
      <c r="C7" s="233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234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10711.54</v>
      </c>
      <c r="E11" s="262">
        <v>0</v>
      </c>
    </row>
    <row r="12" spans="2:12">
      <c r="B12" s="83" t="s">
        <v>3</v>
      </c>
      <c r="C12" s="84" t="s">
        <v>4</v>
      </c>
      <c r="D12" s="292">
        <v>10711.54</v>
      </c>
      <c r="E12" s="293">
        <v>0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10711.54</v>
      </c>
      <c r="E21" s="277">
        <v>0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234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8757.0400000000009</v>
      </c>
      <c r="E26" s="266">
        <v>10711.54</v>
      </c>
      <c r="G26" s="151"/>
    </row>
    <row r="27" spans="2:11" ht="13">
      <c r="B27" s="6" t="s">
        <v>16</v>
      </c>
      <c r="C27" s="7" t="s">
        <v>106</v>
      </c>
      <c r="D27" s="267">
        <v>1464.31</v>
      </c>
      <c r="E27" s="268">
        <v>-12008.51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6885.85</v>
      </c>
      <c r="E28" s="269">
        <v>107.1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1130.02</v>
      </c>
      <c r="E29" s="271">
        <v>107.1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5755.83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5421.54</v>
      </c>
      <c r="E32" s="269">
        <v>12115.61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133.36000000000001</v>
      </c>
      <c r="E35" s="271">
        <v>25.19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132.84</v>
      </c>
      <c r="E37" s="271">
        <v>59.36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5155.34</v>
      </c>
      <c r="E39" s="273">
        <v>12031.06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490.19</v>
      </c>
      <c r="E40" s="275">
        <v>1296.97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10711.54</v>
      </c>
      <c r="E41" s="277">
        <v>0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235"/>
    </row>
    <row r="44" spans="2:10" ht="14" thickBot="1">
      <c r="B44" s="241" t="s">
        <v>116</v>
      </c>
      <c r="C44" s="244"/>
      <c r="D44" s="244"/>
      <c r="E44" s="244"/>
      <c r="G44" s="235"/>
    </row>
    <row r="45" spans="2:10" ht="13.5" thickBot="1">
      <c r="B45" s="234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38.966920000000002</v>
      </c>
      <c r="E47" s="282">
        <v>47.02167</v>
      </c>
      <c r="G47" s="144"/>
    </row>
    <row r="48" spans="2:10">
      <c r="B48" s="95" t="s">
        <v>5</v>
      </c>
      <c r="C48" s="93" t="s">
        <v>40</v>
      </c>
      <c r="D48" s="281">
        <v>47.02167</v>
      </c>
      <c r="E48" s="283">
        <v>0</v>
      </c>
      <c r="G48" s="144"/>
    </row>
    <row r="49" spans="2:5" ht="13">
      <c r="B49" s="188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224.73</v>
      </c>
      <c r="E50" s="286">
        <v>227.8</v>
      </c>
    </row>
    <row r="51" spans="2:5">
      <c r="B51" s="94" t="s">
        <v>5</v>
      </c>
      <c r="C51" s="84" t="s">
        <v>109</v>
      </c>
      <c r="D51" s="281">
        <v>212.91</v>
      </c>
      <c r="E51" s="286">
        <v>228.81</v>
      </c>
    </row>
    <row r="52" spans="2:5">
      <c r="B52" s="94" t="s">
        <v>7</v>
      </c>
      <c r="C52" s="84" t="s">
        <v>110</v>
      </c>
      <c r="D52" s="281">
        <v>252.21</v>
      </c>
      <c r="E52" s="286">
        <v>292.58</v>
      </c>
    </row>
    <row r="53" spans="2:5" ht="13" thickBot="1">
      <c r="B53" s="96" t="s">
        <v>8</v>
      </c>
      <c r="C53" s="97" t="s">
        <v>40</v>
      </c>
      <c r="D53" s="287">
        <v>227.8</v>
      </c>
      <c r="E53" s="288">
        <v>0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0</v>
      </c>
      <c r="E58" s="190">
        <v>0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0</v>
      </c>
      <c r="E71" s="174">
        <v>0</v>
      </c>
    </row>
    <row r="72" spans="2:5">
      <c r="B72" s="207" t="s">
        <v>212</v>
      </c>
      <c r="C72" s="208" t="s">
        <v>213</v>
      </c>
      <c r="D72" s="209">
        <v>0</v>
      </c>
      <c r="E72" s="174">
        <v>0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v>0</v>
      </c>
    </row>
    <row r="92" spans="2:5" ht="13">
      <c r="B92" s="220" t="s">
        <v>63</v>
      </c>
      <c r="C92" s="221" t="s">
        <v>65</v>
      </c>
      <c r="D92" s="222">
        <f>D58+D89+D90-D91</f>
        <v>0</v>
      </c>
      <c r="E92" s="194">
        <v>0</v>
      </c>
    </row>
    <row r="93" spans="2:5">
      <c r="B93" s="215" t="s">
        <v>3</v>
      </c>
      <c r="C93" s="212" t="s">
        <v>66</v>
      </c>
      <c r="D93" s="214">
        <f>D92</f>
        <v>0</v>
      </c>
      <c r="E93" s="200">
        <f>E92</f>
        <v>0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6:E56"/>
    <mergeCell ref="B57:C57"/>
    <mergeCell ref="B21:C21"/>
    <mergeCell ref="B23:E23"/>
    <mergeCell ref="B24:E24"/>
    <mergeCell ref="B43:E43"/>
    <mergeCell ref="B44:E44"/>
    <mergeCell ref="B55:E55"/>
    <mergeCell ref="B2:E2"/>
    <mergeCell ref="B3:E3"/>
    <mergeCell ref="B5:E5"/>
    <mergeCell ref="B6:E6"/>
    <mergeCell ref="B8:E8"/>
    <mergeCell ref="B9:E9"/>
  </mergeCells>
  <pageMargins left="0.56999999999999995" right="0.75" top="0.61" bottom="0.6" header="0.5" footer="0.5"/>
  <pageSetup paperSize="9" scale="70" orientation="portrait" r:id="rId1"/>
  <headerFooter alignWithMargins="0">
    <oddHeader>&amp;C&amp;"Calibri"&amp;10&amp;K000000Confidential&amp;1#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Arkusz91">
    <pageSetUpPr fitToPage="1"/>
  </sheetPr>
  <dimension ref="A1:L95"/>
  <sheetViews>
    <sheetView zoomScale="64" zoomScaleNormal="64" workbookViewId="0">
      <selection activeCell="E36" sqref="E3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187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2232641.83</v>
      </c>
      <c r="E11" s="262">
        <f>SUM(E12:E16)</f>
        <v>2659335.39</v>
      </c>
    </row>
    <row r="12" spans="2:12">
      <c r="B12" s="83" t="s">
        <v>3</v>
      </c>
      <c r="C12" s="84" t="s">
        <v>4</v>
      </c>
      <c r="D12" s="292">
        <v>2232641.83</v>
      </c>
      <c r="E12" s="293">
        <v>2659335.39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2232641.83</v>
      </c>
      <c r="E21" s="277">
        <f>E11-E17</f>
        <v>2659335.39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2252199.14</v>
      </c>
      <c r="E26" s="266">
        <f>D21</f>
        <v>2232641.83</v>
      </c>
      <c r="G26" s="151"/>
    </row>
    <row r="27" spans="2:11" ht="13">
      <c r="B27" s="6" t="s">
        <v>16</v>
      </c>
      <c r="C27" s="7" t="s">
        <v>106</v>
      </c>
      <c r="D27" s="267">
        <v>-146463.24</v>
      </c>
      <c r="E27" s="268">
        <v>-91457.17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146463.24</v>
      </c>
      <c r="E32" s="269">
        <v>91457.17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107808.24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48446.25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2514.1</v>
      </c>
      <c r="E35" s="271">
        <v>1926.73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36140.86</v>
      </c>
      <c r="E37" s="271">
        <v>41084.15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71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0.04</v>
      </c>
      <c r="E39" s="273">
        <v>0.04</v>
      </c>
      <c r="F39" s="52"/>
      <c r="G39" s="171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126905.93</v>
      </c>
      <c r="E40" s="275">
        <v>518150.73</v>
      </c>
      <c r="G40" s="151"/>
    </row>
    <row r="41" spans="2:10" ht="13.5" thickBot="1">
      <c r="B41" s="66" t="s">
        <v>36</v>
      </c>
      <c r="C41" s="67" t="s">
        <v>37</v>
      </c>
      <c r="D41" s="276">
        <v>2232641.83</v>
      </c>
      <c r="E41" s="277">
        <f>SUM(E26,E27,E40)</f>
        <v>2659335.39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9666.0907299999999</v>
      </c>
      <c r="E47" s="282">
        <v>9049.6608699999997</v>
      </c>
      <c r="G47" s="144"/>
    </row>
    <row r="48" spans="2:10">
      <c r="B48" s="95" t="s">
        <v>5</v>
      </c>
      <c r="C48" s="93" t="s">
        <v>40</v>
      </c>
      <c r="D48" s="281">
        <v>9049.6608699999997</v>
      </c>
      <c r="E48" s="283">
        <v>8718.8465699999997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233</v>
      </c>
      <c r="E50" s="286">
        <v>246.71</v>
      </c>
    </row>
    <row r="51" spans="2:5">
      <c r="B51" s="94" t="s">
        <v>5</v>
      </c>
      <c r="C51" s="84" t="s">
        <v>109</v>
      </c>
      <c r="D51" s="281">
        <v>229.22</v>
      </c>
      <c r="E51" s="286">
        <v>239.85</v>
      </c>
    </row>
    <row r="52" spans="2:5">
      <c r="B52" s="94" t="s">
        <v>7</v>
      </c>
      <c r="C52" s="84" t="s">
        <v>110</v>
      </c>
      <c r="D52" s="281">
        <v>258.25</v>
      </c>
      <c r="E52" s="286">
        <v>305.01</v>
      </c>
    </row>
    <row r="53" spans="2:5" ht="13" thickBot="1">
      <c r="B53" s="96" t="s">
        <v>8</v>
      </c>
      <c r="C53" s="97" t="s">
        <v>40</v>
      </c>
      <c r="D53" s="287">
        <v>246.71</v>
      </c>
      <c r="E53" s="288">
        <v>305.01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2659335.39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2659335.39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2659335.39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2659335.39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2659335.39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Arkusz92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188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3001138.02</v>
      </c>
      <c r="E11" s="262">
        <f>SUM(E12:E16)</f>
        <v>1683137.9</v>
      </c>
    </row>
    <row r="12" spans="2:12">
      <c r="B12" s="83" t="s">
        <v>3</v>
      </c>
      <c r="C12" s="84" t="s">
        <v>4</v>
      </c>
      <c r="D12" s="292">
        <v>3001138.02</v>
      </c>
      <c r="E12" s="293">
        <v>1683137.9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3001138.02</v>
      </c>
      <c r="E21" s="277">
        <f>E11-E17</f>
        <v>1683137.9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3029824.79</v>
      </c>
      <c r="E26" s="266">
        <f>D21</f>
        <v>3001138.02</v>
      </c>
      <c r="G26" s="151"/>
    </row>
    <row r="27" spans="2:11" ht="13">
      <c r="B27" s="6" t="s">
        <v>16</v>
      </c>
      <c r="C27" s="7" t="s">
        <v>106</v>
      </c>
      <c r="D27" s="267">
        <v>-205594.82</v>
      </c>
      <c r="E27" s="268">
        <v>-1510796.11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205594.82</v>
      </c>
      <c r="E32" s="269">
        <v>1510796.11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110591.37</v>
      </c>
      <c r="E33" s="271">
        <v>1456907.41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45926.12</v>
      </c>
      <c r="E34" s="271">
        <v>7080.49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1733.69</v>
      </c>
      <c r="E35" s="271">
        <v>2059.2399999999998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71"/>
      <c r="I36" s="144"/>
      <c r="J36" s="151"/>
    </row>
    <row r="37" spans="2:10">
      <c r="B37" s="91" t="s">
        <v>28</v>
      </c>
      <c r="C37" s="84" t="s">
        <v>29</v>
      </c>
      <c r="D37" s="270">
        <v>47343.59</v>
      </c>
      <c r="E37" s="271">
        <v>44748.95</v>
      </c>
      <c r="F37" s="52"/>
      <c r="G37" s="144"/>
      <c r="H37" s="171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0.05</v>
      </c>
      <c r="E39" s="273">
        <v>0.02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176908.05</v>
      </c>
      <c r="E40" s="275">
        <v>192795.99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3001138.02</v>
      </c>
      <c r="E41" s="277">
        <f>SUM(E26,E27,E40)</f>
        <v>1683137.9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14981.33304</v>
      </c>
      <c r="E47" s="282">
        <v>13972.428959999999</v>
      </c>
      <c r="G47" s="144"/>
    </row>
    <row r="48" spans="2:10">
      <c r="B48" s="95" t="s">
        <v>5</v>
      </c>
      <c r="C48" s="93" t="s">
        <v>40</v>
      </c>
      <c r="D48" s="281">
        <v>13972.428959999999</v>
      </c>
      <c r="E48" s="283">
        <v>7320.8555699999997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202.24</v>
      </c>
      <c r="E50" s="286">
        <v>214.79</v>
      </c>
    </row>
    <row r="51" spans="2:5">
      <c r="B51" s="94" t="s">
        <v>5</v>
      </c>
      <c r="C51" s="84" t="s">
        <v>109</v>
      </c>
      <c r="D51" s="281">
        <v>200.62</v>
      </c>
      <c r="E51" s="286">
        <v>209.91</v>
      </c>
    </row>
    <row r="52" spans="2:5">
      <c r="B52" s="94" t="s">
        <v>7</v>
      </c>
      <c r="C52" s="84" t="s">
        <v>110</v>
      </c>
      <c r="D52" s="281">
        <v>216.04</v>
      </c>
      <c r="E52" s="286">
        <v>229.91</v>
      </c>
    </row>
    <row r="53" spans="2:5" ht="13" thickBot="1">
      <c r="B53" s="96" t="s">
        <v>8</v>
      </c>
      <c r="C53" s="97" t="s">
        <v>40</v>
      </c>
      <c r="D53" s="287">
        <v>214.79</v>
      </c>
      <c r="E53" s="288">
        <v>229.91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1683137.9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1683137.9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1683137.9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1683137.9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1683137.9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Arkusz93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189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3428053.59</v>
      </c>
      <c r="E11" s="262">
        <f>SUM(E12:E16)</f>
        <v>3477130.91</v>
      </c>
    </row>
    <row r="12" spans="2:12">
      <c r="B12" s="83" t="s">
        <v>3</v>
      </c>
      <c r="C12" s="84" t="s">
        <v>4</v>
      </c>
      <c r="D12" s="292">
        <v>3428053.59</v>
      </c>
      <c r="E12" s="293">
        <v>3477130.91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3428053.59</v>
      </c>
      <c r="E21" s="277">
        <f>E11-E17</f>
        <v>3477130.91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6" thickBot="1">
      <c r="B24" s="241"/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3757708.19</v>
      </c>
      <c r="E26" s="266">
        <f>D21</f>
        <v>3428053.59</v>
      </c>
      <c r="G26" s="151"/>
      <c r="H26" s="146"/>
    </row>
    <row r="27" spans="2:11" ht="13">
      <c r="B27" s="6" t="s">
        <v>16</v>
      </c>
      <c r="C27" s="7" t="s">
        <v>106</v>
      </c>
      <c r="D27" s="267">
        <v>-895390.09</v>
      </c>
      <c r="E27" s="268">
        <v>-184372.99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895390.09</v>
      </c>
      <c r="E32" s="269">
        <v>184372.99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790680.49</v>
      </c>
      <c r="E33" s="271">
        <v>124756.08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46661.120000000003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3274.73</v>
      </c>
      <c r="E35" s="271">
        <v>3838.6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71"/>
      <c r="I36" s="144"/>
      <c r="J36" s="151"/>
    </row>
    <row r="37" spans="2:10">
      <c r="B37" s="91" t="s">
        <v>28</v>
      </c>
      <c r="C37" s="84" t="s">
        <v>29</v>
      </c>
      <c r="D37" s="270">
        <v>54773.75</v>
      </c>
      <c r="E37" s="271">
        <v>55778.31</v>
      </c>
      <c r="F37" s="52"/>
      <c r="G37" s="144"/>
      <c r="H37" s="171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565735.49</v>
      </c>
      <c r="E40" s="275">
        <v>233450.31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3428053.59</v>
      </c>
      <c r="E41" s="277">
        <f>SUM(E26,E27,E40)</f>
        <v>3477130.9099999997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10654.72436</v>
      </c>
      <c r="E47" s="282">
        <v>8264.7513999999992</v>
      </c>
      <c r="G47" s="144"/>
      <c r="H47" s="153"/>
    </row>
    <row r="48" spans="2:10">
      <c r="B48" s="95" t="s">
        <v>5</v>
      </c>
      <c r="C48" s="93" t="s">
        <v>40</v>
      </c>
      <c r="D48" s="281">
        <v>8264.7513999999992</v>
      </c>
      <c r="E48" s="283">
        <v>7828.7310900000002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352.68</v>
      </c>
      <c r="E50" s="286">
        <v>414.78</v>
      </c>
    </row>
    <row r="51" spans="2:5">
      <c r="B51" s="94" t="s">
        <v>5</v>
      </c>
      <c r="C51" s="84" t="s">
        <v>109</v>
      </c>
      <c r="D51" s="281">
        <v>351.31</v>
      </c>
      <c r="E51" s="286">
        <v>377.09000000000003</v>
      </c>
    </row>
    <row r="52" spans="2:5">
      <c r="B52" s="94" t="s">
        <v>7</v>
      </c>
      <c r="C52" s="84" t="s">
        <v>110</v>
      </c>
      <c r="D52" s="281">
        <v>424.03000000000003</v>
      </c>
      <c r="E52" s="286">
        <v>444.15000000000003</v>
      </c>
    </row>
    <row r="53" spans="2:5" ht="13" thickBot="1">
      <c r="B53" s="96" t="s">
        <v>8</v>
      </c>
      <c r="C53" s="97" t="s">
        <v>40</v>
      </c>
      <c r="D53" s="287">
        <v>414.78</v>
      </c>
      <c r="E53" s="288">
        <v>444.15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3477130.91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3477130.91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3477130.91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3477130.91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3477130.91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Arkusz94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190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683534.26</v>
      </c>
      <c r="E11" s="262">
        <f>SUM(E12:E16)</f>
        <v>822816.85</v>
      </c>
    </row>
    <row r="12" spans="2:12">
      <c r="B12" s="83" t="s">
        <v>3</v>
      </c>
      <c r="C12" s="84" t="s">
        <v>4</v>
      </c>
      <c r="D12" s="292">
        <v>683534.26</v>
      </c>
      <c r="E12" s="293">
        <v>822816.85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683534.26</v>
      </c>
      <c r="E21" s="277">
        <f>E11-E17</f>
        <v>822816.85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738457.47</v>
      </c>
      <c r="E26" s="266">
        <f>D21</f>
        <v>683534.26</v>
      </c>
      <c r="G26" s="151"/>
    </row>
    <row r="27" spans="2:11" ht="13">
      <c r="B27" s="6" t="s">
        <v>16</v>
      </c>
      <c r="C27" s="7" t="s">
        <v>106</v>
      </c>
      <c r="D27" s="267">
        <v>-211065.14</v>
      </c>
      <c r="E27" s="268">
        <v>-12063.96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211065.14</v>
      </c>
      <c r="E32" s="269">
        <v>12063.96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159545.16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39149.86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784.47</v>
      </c>
      <c r="E35" s="271">
        <v>851.38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11580.55</v>
      </c>
      <c r="E37" s="271">
        <v>11212.55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5.0999999999999996</v>
      </c>
      <c r="E39" s="273">
        <v>0.03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156141.93</v>
      </c>
      <c r="E40" s="275">
        <v>151346.54999999999</v>
      </c>
      <c r="G40" s="171"/>
      <c r="H40" s="146"/>
    </row>
    <row r="41" spans="2:10" ht="13.5" thickBot="1">
      <c r="B41" s="66" t="s">
        <v>36</v>
      </c>
      <c r="C41" s="67" t="s">
        <v>37</v>
      </c>
      <c r="D41" s="276">
        <v>683534.26</v>
      </c>
      <c r="E41" s="277">
        <f>SUM(E26,E27,E40)</f>
        <v>822816.85000000009</v>
      </c>
      <c r="F41" s="54"/>
      <c r="G41" s="17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2332.4620100000002</v>
      </c>
      <c r="E47" s="282">
        <v>1758.5136600000001</v>
      </c>
      <c r="G47" s="144"/>
      <c r="H47" s="153"/>
    </row>
    <row r="48" spans="2:10">
      <c r="B48" s="95" t="s">
        <v>5</v>
      </c>
      <c r="C48" s="93" t="s">
        <v>40</v>
      </c>
      <c r="D48" s="281">
        <v>1758.5136600000001</v>
      </c>
      <c r="E48" s="283">
        <v>1729.29709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316.60000000000002</v>
      </c>
      <c r="E50" s="286">
        <v>388.7</v>
      </c>
    </row>
    <row r="51" spans="2:5">
      <c r="B51" s="94" t="s">
        <v>5</v>
      </c>
      <c r="C51" s="84" t="s">
        <v>109</v>
      </c>
      <c r="D51" s="281">
        <v>316.12</v>
      </c>
      <c r="E51" s="286">
        <v>328.73</v>
      </c>
    </row>
    <row r="52" spans="2:5">
      <c r="B52" s="94" t="s">
        <v>7</v>
      </c>
      <c r="C52" s="84" t="s">
        <v>110</v>
      </c>
      <c r="D52" s="281">
        <v>406.17</v>
      </c>
      <c r="E52" s="286">
        <v>478.04</v>
      </c>
    </row>
    <row r="53" spans="2:5" ht="13" thickBot="1">
      <c r="B53" s="96" t="s">
        <v>8</v>
      </c>
      <c r="C53" s="97" t="s">
        <v>40</v>
      </c>
      <c r="D53" s="287">
        <v>388.7</v>
      </c>
      <c r="E53" s="288">
        <v>475.81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822816.85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822816.85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822816.85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822816.85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822816.85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6999999999999995" right="0.75" top="0.6" bottom="0.49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sheetPr codeName="Arkusz96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191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496440.88</v>
      </c>
      <c r="E11" s="262">
        <f>SUM(E12:E16)</f>
        <v>569675.73</v>
      </c>
    </row>
    <row r="12" spans="2:12">
      <c r="B12" s="83" t="s">
        <v>3</v>
      </c>
      <c r="C12" s="84" t="s">
        <v>4</v>
      </c>
      <c r="D12" s="292">
        <v>496440.88</v>
      </c>
      <c r="E12" s="293">
        <v>569675.73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496440.88</v>
      </c>
      <c r="E21" s="277">
        <f>E11-E17</f>
        <v>569675.73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2431251.9900000002</v>
      </c>
      <c r="E26" s="266">
        <f>D21</f>
        <v>496440.88</v>
      </c>
      <c r="G26" s="151"/>
    </row>
    <row r="27" spans="2:11" ht="13">
      <c r="B27" s="6" t="s">
        <v>16</v>
      </c>
      <c r="C27" s="7" t="s">
        <v>106</v>
      </c>
      <c r="D27" s="267">
        <v>-1874154.04</v>
      </c>
      <c r="E27" s="268">
        <v>-10259.82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0.65</v>
      </c>
      <c r="E28" s="269">
        <v>0.03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0.65</v>
      </c>
      <c r="E31" s="271">
        <v>0.03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1874154.69</v>
      </c>
      <c r="E32" s="269">
        <v>10259.85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1861093.74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1330.4</v>
      </c>
      <c r="E35" s="271">
        <v>1334.61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11730.55</v>
      </c>
      <c r="E37" s="271">
        <v>8925.24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71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-60657.07</v>
      </c>
      <c r="E40" s="275">
        <v>83494.67</v>
      </c>
      <c r="G40" s="171"/>
      <c r="H40" s="146"/>
    </row>
    <row r="41" spans="2:10" ht="13.5" thickBot="1">
      <c r="B41" s="66" t="s">
        <v>36</v>
      </c>
      <c r="C41" s="67" t="s">
        <v>37</v>
      </c>
      <c r="D41" s="276">
        <v>496440.88</v>
      </c>
      <c r="E41" s="277">
        <f>SUM(E26,E27,E40)</f>
        <v>569675.73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29022.943630000002</v>
      </c>
      <c r="E47" s="282">
        <v>6167.7336500000001</v>
      </c>
      <c r="G47" s="144"/>
    </row>
    <row r="48" spans="2:10">
      <c r="B48" s="95" t="s">
        <v>5</v>
      </c>
      <c r="C48" s="93" t="s">
        <v>40</v>
      </c>
      <c r="D48" s="281">
        <v>6167.7336500000001</v>
      </c>
      <c r="E48" s="283">
        <v>6050.72469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83.77</v>
      </c>
      <c r="E50" s="286">
        <v>80.489999999999995</v>
      </c>
    </row>
    <row r="51" spans="2:5">
      <c r="B51" s="94" t="s">
        <v>5</v>
      </c>
      <c r="C51" s="84" t="s">
        <v>109</v>
      </c>
      <c r="D51" s="281">
        <v>79.150000000000006</v>
      </c>
      <c r="E51" s="286">
        <v>79.62</v>
      </c>
    </row>
    <row r="52" spans="2:5">
      <c r="B52" s="94" t="s">
        <v>7</v>
      </c>
      <c r="C52" s="84" t="s">
        <v>110</v>
      </c>
      <c r="D52" s="281">
        <v>86.53</v>
      </c>
      <c r="E52" s="286">
        <v>94.15</v>
      </c>
    </row>
    <row r="53" spans="2:5" ht="13" thickBot="1">
      <c r="B53" s="96" t="s">
        <v>8</v>
      </c>
      <c r="C53" s="97" t="s">
        <v>40</v>
      </c>
      <c r="D53" s="287">
        <v>80.489999999999995</v>
      </c>
      <c r="E53" s="288">
        <v>94.15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569675.73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569675.73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569675.73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569675.73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569675.73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Arkusz103"/>
  <dimension ref="A1:L95"/>
  <sheetViews>
    <sheetView zoomScale="64" zoomScaleNormal="64" workbookViewId="0">
      <selection activeCell="G86" sqref="G8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8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154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71933.34</v>
      </c>
      <c r="E11" s="262">
        <f>SUM(E12:E16)</f>
        <v>0</v>
      </c>
    </row>
    <row r="12" spans="2:12">
      <c r="B12" s="83" t="s">
        <v>3</v>
      </c>
      <c r="C12" s="84" t="s">
        <v>4</v>
      </c>
      <c r="D12" s="292">
        <v>71933.34</v>
      </c>
      <c r="E12" s="293">
        <v>0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71933.34</v>
      </c>
      <c r="E21" s="277">
        <f>E11-E17</f>
        <v>0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73978.62</v>
      </c>
      <c r="E26" s="266">
        <f>D21</f>
        <v>71933.34</v>
      </c>
      <c r="G26" s="151"/>
      <c r="H26" s="146"/>
    </row>
    <row r="27" spans="2:11" ht="13">
      <c r="B27" s="6" t="s">
        <v>16</v>
      </c>
      <c r="C27" s="7" t="s">
        <v>106</v>
      </c>
      <c r="D27" s="267">
        <v>-2794.89</v>
      </c>
      <c r="E27" s="268">
        <v>-75922.87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620</v>
      </c>
      <c r="E28" s="269">
        <v>70.010000000000005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620</v>
      </c>
      <c r="E29" s="271">
        <v>70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0.01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3414.89</v>
      </c>
      <c r="E32" s="269">
        <v>75992.88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2206.92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66.77</v>
      </c>
      <c r="E35" s="271">
        <v>10.74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1141.18</v>
      </c>
      <c r="E37" s="271">
        <v>508.78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0.02</v>
      </c>
      <c r="E39" s="273">
        <v>75473.36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749.61</v>
      </c>
      <c r="E40" s="275">
        <v>3989.53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71933.34</v>
      </c>
      <c r="E41" s="277">
        <f>SUM(E26,E27,E40)</f>
        <v>0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11487.364</v>
      </c>
      <c r="E47" s="282">
        <v>11066.666999999999</v>
      </c>
      <c r="G47" s="144"/>
    </row>
    <row r="48" spans="2:10">
      <c r="B48" s="95" t="s">
        <v>5</v>
      </c>
      <c r="C48" s="93" t="s">
        <v>40</v>
      </c>
      <c r="D48" s="281">
        <v>11066.666999999999</v>
      </c>
      <c r="E48" s="283">
        <v>0</v>
      </c>
      <c r="G48" s="144"/>
    </row>
    <row r="49" spans="2:8" ht="13">
      <c r="B49" s="77" t="s">
        <v>22</v>
      </c>
      <c r="C49" s="79" t="s">
        <v>108</v>
      </c>
      <c r="D49" s="284"/>
      <c r="E49" s="285"/>
    </row>
    <row r="50" spans="2:8">
      <c r="B50" s="94" t="s">
        <v>3</v>
      </c>
      <c r="C50" s="84" t="s">
        <v>39</v>
      </c>
      <c r="D50" s="281">
        <v>6.44</v>
      </c>
      <c r="E50" s="286">
        <v>6.5</v>
      </c>
    </row>
    <row r="51" spans="2:8">
      <c r="B51" s="94" t="s">
        <v>5</v>
      </c>
      <c r="C51" s="84" t="s">
        <v>109</v>
      </c>
      <c r="D51" s="281">
        <v>6.07</v>
      </c>
      <c r="E51" s="286">
        <v>6.01</v>
      </c>
    </row>
    <row r="52" spans="2:8">
      <c r="B52" s="94" t="s">
        <v>7</v>
      </c>
      <c r="C52" s="84" t="s">
        <v>110</v>
      </c>
      <c r="D52" s="281">
        <v>7.11</v>
      </c>
      <c r="E52" s="286">
        <v>7</v>
      </c>
    </row>
    <row r="53" spans="2:8" ht="13" thickBot="1">
      <c r="B53" s="96" t="s">
        <v>8</v>
      </c>
      <c r="C53" s="97" t="s">
        <v>40</v>
      </c>
      <c r="D53" s="287">
        <v>6.5</v>
      </c>
      <c r="E53" s="288">
        <v>0</v>
      </c>
    </row>
    <row r="54" spans="2:8">
      <c r="B54" s="98"/>
      <c r="C54" s="99"/>
      <c r="D54" s="289"/>
      <c r="E54" s="289"/>
    </row>
    <row r="55" spans="2:8" ht="13.5">
      <c r="B55" s="242" t="s">
        <v>61</v>
      </c>
      <c r="C55" s="243"/>
      <c r="D55" s="243"/>
      <c r="E55" s="243"/>
    </row>
    <row r="56" spans="2:8" ht="14" thickBot="1">
      <c r="B56" s="241" t="s">
        <v>111</v>
      </c>
      <c r="C56" s="246"/>
      <c r="D56" s="246"/>
      <c r="E56" s="246"/>
    </row>
    <row r="57" spans="2:8" ht="20.5" customHeight="1" thickBot="1">
      <c r="B57" s="236" t="s">
        <v>41</v>
      </c>
      <c r="C57" s="237"/>
      <c r="D57" s="202" t="s">
        <v>117</v>
      </c>
      <c r="E57" s="203" t="s">
        <v>112</v>
      </c>
      <c r="H57" s="171"/>
    </row>
    <row r="58" spans="2:8" ht="13">
      <c r="B58" s="204" t="s">
        <v>17</v>
      </c>
      <c r="C58" s="205" t="s">
        <v>42</v>
      </c>
      <c r="D58" s="206">
        <f>D71+D87</f>
        <v>0</v>
      </c>
      <c r="E58" s="190">
        <v>0</v>
      </c>
      <c r="H58" s="171"/>
    </row>
    <row r="59" spans="2:8" ht="25">
      <c r="B59" s="207" t="s">
        <v>3</v>
      </c>
      <c r="C59" s="208" t="s">
        <v>43</v>
      </c>
      <c r="D59" s="209">
        <v>0</v>
      </c>
      <c r="E59" s="174">
        <v>0</v>
      </c>
    </row>
    <row r="60" spans="2:8">
      <c r="B60" s="210" t="s">
        <v>204</v>
      </c>
      <c r="C60" s="208" t="s">
        <v>119</v>
      </c>
      <c r="D60" s="209">
        <v>0</v>
      </c>
      <c r="E60" s="174">
        <v>0</v>
      </c>
    </row>
    <row r="61" spans="2:8">
      <c r="B61" s="210" t="s">
        <v>205</v>
      </c>
      <c r="C61" s="208" t="s">
        <v>206</v>
      </c>
      <c r="D61" s="209">
        <v>0</v>
      </c>
      <c r="E61" s="174">
        <v>0</v>
      </c>
    </row>
    <row r="62" spans="2:8">
      <c r="B62" s="210" t="s">
        <v>207</v>
      </c>
      <c r="C62" s="208" t="s">
        <v>208</v>
      </c>
      <c r="D62" s="209">
        <v>0</v>
      </c>
      <c r="E62" s="174">
        <v>0</v>
      </c>
    </row>
    <row r="63" spans="2:8" ht="25">
      <c r="B63" s="211" t="s">
        <v>5</v>
      </c>
      <c r="C63" s="212" t="s">
        <v>44</v>
      </c>
      <c r="D63" s="209">
        <v>0</v>
      </c>
      <c r="E63" s="174">
        <v>0</v>
      </c>
    </row>
    <row r="64" spans="2:8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0</v>
      </c>
      <c r="E71" s="174">
        <v>0</v>
      </c>
    </row>
    <row r="72" spans="2:5">
      <c r="B72" s="207" t="s">
        <v>212</v>
      </c>
      <c r="C72" s="208" t="s">
        <v>213</v>
      </c>
      <c r="D72" s="209">
        <f>D71</f>
        <v>0</v>
      </c>
      <c r="E72" s="174">
        <v>0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v>0</v>
      </c>
    </row>
    <row r="92" spans="2:5" ht="13">
      <c r="B92" s="220" t="s">
        <v>63</v>
      </c>
      <c r="C92" s="221" t="s">
        <v>65</v>
      </c>
      <c r="D92" s="222">
        <f>D58+D89+D90-D91</f>
        <v>0</v>
      </c>
      <c r="E92" s="194">
        <v>0</v>
      </c>
    </row>
    <row r="93" spans="2:5">
      <c r="B93" s="215" t="s">
        <v>3</v>
      </c>
      <c r="C93" s="212" t="s">
        <v>66</v>
      </c>
      <c r="D93" s="214">
        <f>D92</f>
        <v>0</v>
      </c>
      <c r="E93" s="200">
        <f>E92</f>
        <v>0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sheetPr codeName="Arkusz105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193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454183.38</v>
      </c>
      <c r="E11" s="262">
        <f>SUM(E12:E16)</f>
        <v>327350.43</v>
      </c>
    </row>
    <row r="12" spans="2:12">
      <c r="B12" s="83" t="s">
        <v>3</v>
      </c>
      <c r="C12" s="84" t="s">
        <v>4</v>
      </c>
      <c r="D12" s="292">
        <v>454183.38</v>
      </c>
      <c r="E12" s="293">
        <v>327350.43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454183.38</v>
      </c>
      <c r="E21" s="277">
        <f>E11-E17</f>
        <v>327350.43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645346.79</v>
      </c>
      <c r="E26" s="266">
        <f>D21</f>
        <v>454183.38</v>
      </c>
      <c r="G26" s="151"/>
    </row>
    <row r="27" spans="2:11" ht="13">
      <c r="B27" s="6" t="s">
        <v>16</v>
      </c>
      <c r="C27" s="7" t="s">
        <v>106</v>
      </c>
      <c r="D27" s="267">
        <v>-200540.94</v>
      </c>
      <c r="E27" s="268">
        <v>-157703.04000000001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200540.94</v>
      </c>
      <c r="E32" s="269">
        <v>157703.04000000001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191543.94</v>
      </c>
      <c r="E33" s="271">
        <v>150182.48000000001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336.33</v>
      </c>
      <c r="E35" s="271">
        <v>346.81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8660.64</v>
      </c>
      <c r="E37" s="271">
        <v>7173.75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0.03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9377.5300000000007</v>
      </c>
      <c r="E40" s="275">
        <v>30870.09</v>
      </c>
      <c r="G40" s="151"/>
      <c r="H40" s="146"/>
    </row>
    <row r="41" spans="2:10" ht="13.5" thickBot="1">
      <c r="B41" s="66" t="s">
        <v>36</v>
      </c>
      <c r="C41" s="67" t="s">
        <v>37</v>
      </c>
      <c r="D41" s="276">
        <v>454183.38</v>
      </c>
      <c r="E41" s="277">
        <f>SUM(E26,E27,E40)</f>
        <v>327350.43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33576.836000000003</v>
      </c>
      <c r="E47" s="282">
        <v>23113.657999999999</v>
      </c>
      <c r="G47" s="144"/>
    </row>
    <row r="48" spans="2:10">
      <c r="B48" s="95" t="s">
        <v>5</v>
      </c>
      <c r="C48" s="93" t="s">
        <v>40</v>
      </c>
      <c r="D48" s="281">
        <v>23113.657999999999</v>
      </c>
      <c r="E48" s="283">
        <v>15573.284</v>
      </c>
      <c r="G48" s="144"/>
    </row>
    <row r="49" spans="2:8" ht="13">
      <c r="B49" s="77" t="s">
        <v>22</v>
      </c>
      <c r="C49" s="79" t="s">
        <v>108</v>
      </c>
      <c r="D49" s="284"/>
      <c r="E49" s="285"/>
    </row>
    <row r="50" spans="2:8">
      <c r="B50" s="94" t="s">
        <v>3</v>
      </c>
      <c r="C50" s="84" t="s">
        <v>39</v>
      </c>
      <c r="D50" s="281">
        <v>19.22</v>
      </c>
      <c r="E50" s="286">
        <v>19.649999999999999</v>
      </c>
    </row>
    <row r="51" spans="2:8">
      <c r="B51" s="94" t="s">
        <v>5</v>
      </c>
      <c r="C51" s="84" t="s">
        <v>109</v>
      </c>
      <c r="D51" s="281">
        <v>18.95</v>
      </c>
      <c r="E51" s="286">
        <v>19.420000000000002</v>
      </c>
    </row>
    <row r="52" spans="2:8">
      <c r="B52" s="94" t="s">
        <v>7</v>
      </c>
      <c r="C52" s="84" t="s">
        <v>110</v>
      </c>
      <c r="D52" s="281">
        <v>20.23</v>
      </c>
      <c r="E52" s="286">
        <v>21.09</v>
      </c>
    </row>
    <row r="53" spans="2:8" ht="13" thickBot="1">
      <c r="B53" s="96" t="s">
        <v>8</v>
      </c>
      <c r="C53" s="97" t="s">
        <v>40</v>
      </c>
      <c r="D53" s="287">
        <v>19.649999999999999</v>
      </c>
      <c r="E53" s="288">
        <v>21.02</v>
      </c>
    </row>
    <row r="54" spans="2:8">
      <c r="B54" s="75"/>
      <c r="C54" s="76"/>
      <c r="D54" s="289"/>
      <c r="E54" s="289"/>
      <c r="H54" s="171"/>
    </row>
    <row r="55" spans="2:8" ht="13.5">
      <c r="B55" s="242" t="s">
        <v>61</v>
      </c>
      <c r="C55" s="245"/>
      <c r="D55" s="245"/>
      <c r="E55" s="245"/>
      <c r="H55" s="171"/>
    </row>
    <row r="56" spans="2:8" ht="14" thickBot="1">
      <c r="B56" s="241" t="s">
        <v>111</v>
      </c>
      <c r="C56" s="246"/>
      <c r="D56" s="246"/>
      <c r="E56" s="246"/>
    </row>
    <row r="57" spans="2:8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8" ht="13">
      <c r="B58" s="204" t="s">
        <v>17</v>
      </c>
      <c r="C58" s="205" t="s">
        <v>42</v>
      </c>
      <c r="D58" s="206">
        <f>D71+D87</f>
        <v>327350.43</v>
      </c>
      <c r="E58" s="190">
        <f>D58/E21</f>
        <v>1</v>
      </c>
    </row>
    <row r="59" spans="2:8" ht="25">
      <c r="B59" s="207" t="s">
        <v>3</v>
      </c>
      <c r="C59" s="208" t="s">
        <v>43</v>
      </c>
      <c r="D59" s="209">
        <v>0</v>
      </c>
      <c r="E59" s="174">
        <v>0</v>
      </c>
    </row>
    <row r="60" spans="2:8">
      <c r="B60" s="210" t="s">
        <v>204</v>
      </c>
      <c r="C60" s="208" t="s">
        <v>119</v>
      </c>
      <c r="D60" s="209">
        <v>0</v>
      </c>
      <c r="E60" s="174">
        <v>0</v>
      </c>
    </row>
    <row r="61" spans="2:8">
      <c r="B61" s="210" t="s">
        <v>205</v>
      </c>
      <c r="C61" s="208" t="s">
        <v>206</v>
      </c>
      <c r="D61" s="209">
        <v>0</v>
      </c>
      <c r="E61" s="174">
        <v>0</v>
      </c>
    </row>
    <row r="62" spans="2:8">
      <c r="B62" s="210" t="s">
        <v>207</v>
      </c>
      <c r="C62" s="208" t="s">
        <v>208</v>
      </c>
      <c r="D62" s="209">
        <v>0</v>
      </c>
      <c r="E62" s="174">
        <v>0</v>
      </c>
    </row>
    <row r="63" spans="2:8" ht="25">
      <c r="B63" s="211" t="s">
        <v>5</v>
      </c>
      <c r="C63" s="212" t="s">
        <v>44</v>
      </c>
      <c r="D63" s="209">
        <v>0</v>
      </c>
      <c r="E63" s="174">
        <v>0</v>
      </c>
    </row>
    <row r="64" spans="2:8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327350.43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327350.43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327350.43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327350.43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L95"/>
  <sheetViews>
    <sheetView zoomScale="85" zoomScaleNormal="85" workbookViewId="0">
      <selection sqref="A1:XFD1048576"/>
    </sheetView>
  </sheetViews>
  <sheetFormatPr defaultRowHeight="10"/>
  <cols>
    <col min="1" max="1" width="9.1796875" style="1"/>
    <col min="2" max="2" width="4.453125" style="1" bestFit="1" customWidth="1"/>
    <col min="3" max="3" width="77.7265625" style="1" customWidth="1"/>
    <col min="4" max="4" width="17.453125" style="448" bestFit="1" customWidth="1"/>
    <col min="5" max="5" width="17.179687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9.1796875" style="304" bestFit="1" customWidth="1"/>
    <col min="11" max="11" width="7.453125" style="304" bestFit="1" customWidth="1"/>
    <col min="12" max="12" width="13.1796875" style="304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85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  <c r="I10" s="123"/>
    </row>
    <row r="11" spans="2:12" ht="10.5">
      <c r="B11" s="315" t="s">
        <v>2</v>
      </c>
      <c r="C11" s="316" t="s">
        <v>104</v>
      </c>
      <c r="D11" s="395">
        <v>68156339.719999999</v>
      </c>
      <c r="E11" s="396">
        <f>SUM(E12:E14,E16)</f>
        <v>79385454.640000001</v>
      </c>
      <c r="I11" s="123"/>
    </row>
    <row r="12" spans="2:12">
      <c r="B12" s="317" t="s">
        <v>3</v>
      </c>
      <c r="C12" s="318" t="s">
        <v>4</v>
      </c>
      <c r="D12" s="397">
        <v>68091566.950000003</v>
      </c>
      <c r="E12" s="398">
        <v>79367631.890000001</v>
      </c>
      <c r="G12" s="123"/>
      <c r="I12" s="123"/>
    </row>
    <row r="13" spans="2:12">
      <c r="B13" s="317" t="s">
        <v>5</v>
      </c>
      <c r="C13" s="318" t="s">
        <v>6</v>
      </c>
      <c r="D13" s="397">
        <v>495.32</v>
      </c>
      <c r="E13" s="398">
        <v>612.71</v>
      </c>
      <c r="I13" s="123"/>
    </row>
    <row r="14" spans="2:12">
      <c r="B14" s="317" t="s">
        <v>7</v>
      </c>
      <c r="C14" s="318" t="s">
        <v>9</v>
      </c>
      <c r="D14" s="397">
        <v>64277.45</v>
      </c>
      <c r="E14" s="398">
        <v>17210.04</v>
      </c>
      <c r="G14" s="123"/>
      <c r="I14" s="123"/>
    </row>
    <row r="15" spans="2:12">
      <c r="B15" s="317" t="s">
        <v>101</v>
      </c>
      <c r="C15" s="318" t="s">
        <v>10</v>
      </c>
      <c r="D15" s="397">
        <v>64277.45</v>
      </c>
      <c r="E15" s="398">
        <v>17210.04</v>
      </c>
      <c r="I15" s="123"/>
    </row>
    <row r="16" spans="2:12">
      <c r="B16" s="319" t="s">
        <v>102</v>
      </c>
      <c r="C16" s="320" t="s">
        <v>11</v>
      </c>
      <c r="D16" s="399">
        <v>0</v>
      </c>
      <c r="E16" s="400">
        <v>0</v>
      </c>
    </row>
    <row r="17" spans="2:11" ht="10.5">
      <c r="B17" s="321" t="s">
        <v>12</v>
      </c>
      <c r="C17" s="322" t="s">
        <v>64</v>
      </c>
      <c r="D17" s="401">
        <v>129214.2</v>
      </c>
      <c r="E17" s="402">
        <f>SUM(E18:E20)</f>
        <v>148469.06</v>
      </c>
    </row>
    <row r="18" spans="2:11">
      <c r="B18" s="317" t="s">
        <v>3</v>
      </c>
      <c r="C18" s="318" t="s">
        <v>10</v>
      </c>
      <c r="D18" s="399">
        <v>129214.2</v>
      </c>
      <c r="E18" s="400">
        <v>148469.06</v>
      </c>
    </row>
    <row r="19" spans="2:11">
      <c r="B19" s="317" t="s">
        <v>5</v>
      </c>
      <c r="C19" s="318" t="s">
        <v>103</v>
      </c>
      <c r="D19" s="397">
        <v>0</v>
      </c>
      <c r="E19" s="398">
        <v>0</v>
      </c>
    </row>
    <row r="20" spans="2:11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1" ht="11" thickBot="1">
      <c r="B21" s="325" t="s">
        <v>105</v>
      </c>
      <c r="C21" s="326"/>
      <c r="D21" s="405">
        <v>68027125.519999996</v>
      </c>
      <c r="E21" s="406">
        <f>E11-E17</f>
        <v>79236985.579999998</v>
      </c>
      <c r="F21" s="327"/>
      <c r="G21" s="327"/>
      <c r="H21" s="328"/>
      <c r="J21" s="329"/>
      <c r="K21" s="328"/>
    </row>
    <row r="22" spans="2:11">
      <c r="B22" s="2"/>
      <c r="C22" s="5"/>
      <c r="D22" s="263"/>
      <c r="E22" s="263"/>
      <c r="G22" s="327"/>
      <c r="H22" s="327"/>
    </row>
    <row r="23" spans="2:11" ht="10.5">
      <c r="B23" s="310"/>
      <c r="C23" s="330"/>
      <c r="D23" s="330"/>
      <c r="E23" s="330"/>
      <c r="G23" s="123"/>
    </row>
    <row r="24" spans="2:11" ht="11" thickBot="1">
      <c r="B24" s="312" t="s">
        <v>100</v>
      </c>
      <c r="C24" s="331"/>
      <c r="D24" s="331"/>
      <c r="E24" s="331"/>
    </row>
    <row r="25" spans="2:11" ht="11" thickBot="1">
      <c r="B25" s="313"/>
      <c r="C25" s="332" t="s">
        <v>1</v>
      </c>
      <c r="D25" s="393" t="s">
        <v>195</v>
      </c>
      <c r="E25" s="394" t="s">
        <v>200</v>
      </c>
    </row>
    <row r="26" spans="2:11" ht="10.5">
      <c r="B26" s="333" t="s">
        <v>14</v>
      </c>
      <c r="C26" s="334" t="s">
        <v>15</v>
      </c>
      <c r="D26" s="407">
        <v>68467139.799999997</v>
      </c>
      <c r="E26" s="408">
        <f>D21</f>
        <v>68027125.519999996</v>
      </c>
      <c r="G26" s="335"/>
    </row>
    <row r="27" spans="2:11" ht="10.5">
      <c r="B27" s="321" t="s">
        <v>16</v>
      </c>
      <c r="C27" s="336" t="s">
        <v>106</v>
      </c>
      <c r="D27" s="409">
        <v>-1974303.16</v>
      </c>
      <c r="E27" s="410">
        <v>-2194759.0099999998</v>
      </c>
      <c r="F27" s="123"/>
      <c r="G27" s="123"/>
      <c r="H27" s="337"/>
      <c r="I27" s="337"/>
      <c r="J27" s="123"/>
    </row>
    <row r="28" spans="2:11" ht="10.5">
      <c r="B28" s="321" t="s">
        <v>17</v>
      </c>
      <c r="C28" s="336" t="s">
        <v>18</v>
      </c>
      <c r="D28" s="409">
        <v>7713860.1200000001</v>
      </c>
      <c r="E28" s="411">
        <v>7751734.3300000001</v>
      </c>
      <c r="F28" s="123"/>
      <c r="G28" s="123"/>
      <c r="H28" s="337"/>
      <c r="I28" s="337"/>
      <c r="J28" s="123"/>
    </row>
    <row r="29" spans="2:11">
      <c r="B29" s="338" t="s">
        <v>3</v>
      </c>
      <c r="C29" s="339" t="s">
        <v>19</v>
      </c>
      <c r="D29" s="412">
        <v>6726441.1100000003</v>
      </c>
      <c r="E29" s="413">
        <v>6475282.3300000001</v>
      </c>
      <c r="F29" s="123"/>
      <c r="G29" s="123"/>
      <c r="H29" s="337"/>
      <c r="I29" s="337"/>
      <c r="J29" s="123"/>
    </row>
    <row r="30" spans="2:11">
      <c r="B30" s="338" t="s">
        <v>5</v>
      </c>
      <c r="C30" s="339" t="s">
        <v>20</v>
      </c>
      <c r="D30" s="412">
        <v>0</v>
      </c>
      <c r="E30" s="413">
        <v>0</v>
      </c>
      <c r="F30" s="123"/>
      <c r="G30" s="123"/>
      <c r="H30" s="337"/>
      <c r="I30" s="337"/>
      <c r="J30" s="123"/>
    </row>
    <row r="31" spans="2:11">
      <c r="B31" s="338" t="s">
        <v>7</v>
      </c>
      <c r="C31" s="339" t="s">
        <v>21</v>
      </c>
      <c r="D31" s="412">
        <v>987419.01</v>
      </c>
      <c r="E31" s="413">
        <v>1276452</v>
      </c>
      <c r="F31" s="123"/>
      <c r="G31" s="123"/>
      <c r="H31" s="337"/>
      <c r="I31" s="337"/>
      <c r="J31" s="123"/>
    </row>
    <row r="32" spans="2:11" ht="10.5">
      <c r="B32" s="340" t="s">
        <v>22</v>
      </c>
      <c r="C32" s="341" t="s">
        <v>23</v>
      </c>
      <c r="D32" s="409">
        <v>9688163.2799999993</v>
      </c>
      <c r="E32" s="411">
        <v>9946493.3399999999</v>
      </c>
      <c r="F32" s="123"/>
      <c r="G32" s="123"/>
      <c r="H32" s="337"/>
      <c r="I32" s="337"/>
      <c r="J32" s="123"/>
    </row>
    <row r="33" spans="2:10">
      <c r="B33" s="338" t="s">
        <v>3</v>
      </c>
      <c r="C33" s="339" t="s">
        <v>24</v>
      </c>
      <c r="D33" s="412">
        <v>6696691.0700000003</v>
      </c>
      <c r="E33" s="413">
        <v>6519974.6500000004</v>
      </c>
      <c r="F33" s="123"/>
      <c r="G33" s="123"/>
      <c r="H33" s="337"/>
      <c r="I33" s="337"/>
      <c r="J33" s="123"/>
    </row>
    <row r="34" spans="2:10">
      <c r="B34" s="338" t="s">
        <v>5</v>
      </c>
      <c r="C34" s="339" t="s">
        <v>25</v>
      </c>
      <c r="D34" s="412">
        <v>360627.36</v>
      </c>
      <c r="E34" s="413">
        <v>499686.49</v>
      </c>
      <c r="F34" s="123"/>
      <c r="G34" s="123"/>
      <c r="H34" s="337"/>
      <c r="I34" s="337"/>
      <c r="J34" s="123"/>
    </row>
    <row r="35" spans="2:10">
      <c r="B35" s="338" t="s">
        <v>7</v>
      </c>
      <c r="C35" s="339" t="s">
        <v>26</v>
      </c>
      <c r="D35" s="412">
        <v>1185803.03</v>
      </c>
      <c r="E35" s="413">
        <v>1194289.79</v>
      </c>
      <c r="F35" s="123"/>
      <c r="G35" s="123"/>
      <c r="H35" s="337"/>
      <c r="I35" s="337"/>
      <c r="J35" s="123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123"/>
      <c r="H36" s="337"/>
      <c r="I36" s="337"/>
      <c r="J36" s="123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123"/>
      <c r="H37" s="337"/>
      <c r="I37" s="337"/>
      <c r="J37" s="123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G38" s="123"/>
      <c r="H38" s="337"/>
      <c r="I38" s="337"/>
      <c r="J38" s="123"/>
    </row>
    <row r="39" spans="2:10">
      <c r="B39" s="342" t="s">
        <v>32</v>
      </c>
      <c r="C39" s="343" t="s">
        <v>33</v>
      </c>
      <c r="D39" s="414">
        <v>1445041.82</v>
      </c>
      <c r="E39" s="415">
        <v>1732542.41</v>
      </c>
      <c r="F39" s="123"/>
      <c r="H39" s="337"/>
      <c r="I39" s="337"/>
      <c r="J39" s="123"/>
    </row>
    <row r="40" spans="2:10" ht="11" thickBot="1">
      <c r="B40" s="344" t="s">
        <v>34</v>
      </c>
      <c r="C40" s="345" t="s">
        <v>35</v>
      </c>
      <c r="D40" s="416">
        <v>1534288.88</v>
      </c>
      <c r="E40" s="417">
        <v>13404619.07</v>
      </c>
    </row>
    <row r="41" spans="2:10" ht="11" thickBot="1">
      <c r="B41" s="346" t="s">
        <v>36</v>
      </c>
      <c r="C41" s="347" t="s">
        <v>37</v>
      </c>
      <c r="D41" s="418">
        <v>68027125.519999996</v>
      </c>
      <c r="E41" s="406">
        <f>SUM(E26,E27,E40)</f>
        <v>79236985.579999998</v>
      </c>
      <c r="F41" s="327"/>
      <c r="G41" s="335"/>
      <c r="H41" s="123"/>
      <c r="I41" s="123"/>
      <c r="J41" s="123"/>
    </row>
    <row r="42" spans="2:10" ht="10.5">
      <c r="B42" s="348"/>
      <c r="C42" s="348"/>
      <c r="D42" s="419"/>
      <c r="E42" s="419"/>
      <c r="F42" s="327"/>
      <c r="G42" s="350"/>
    </row>
    <row r="43" spans="2:10" ht="10.5">
      <c r="B43" s="310" t="s">
        <v>59</v>
      </c>
      <c r="C43" s="311"/>
      <c r="D43" s="311"/>
      <c r="E43" s="311"/>
      <c r="G43" s="123"/>
    </row>
    <row r="44" spans="2:10" ht="11" thickBot="1">
      <c r="B44" s="312" t="s">
        <v>116</v>
      </c>
      <c r="C44" s="351"/>
      <c r="D44" s="351"/>
      <c r="E44" s="351"/>
      <c r="G44" s="123"/>
    </row>
    <row r="45" spans="2:10" ht="11" thickBot="1">
      <c r="B45" s="352"/>
      <c r="C45" s="353" t="s">
        <v>38</v>
      </c>
      <c r="D45" s="393" t="s">
        <v>195</v>
      </c>
      <c r="E45" s="394" t="s">
        <v>200</v>
      </c>
      <c r="G45" s="123"/>
    </row>
    <row r="46" spans="2:10" ht="10.5">
      <c r="B46" s="354" t="s">
        <v>17</v>
      </c>
      <c r="C46" s="355" t="s">
        <v>107</v>
      </c>
      <c r="D46" s="420"/>
      <c r="E46" s="421"/>
      <c r="G46" s="123"/>
    </row>
    <row r="47" spans="2:10">
      <c r="B47" s="356" t="s">
        <v>3</v>
      </c>
      <c r="C47" s="357" t="s">
        <v>39</v>
      </c>
      <c r="D47" s="422">
        <v>3573460.1850740346</v>
      </c>
      <c r="E47" s="423">
        <v>3476110.0212279363</v>
      </c>
      <c r="G47" s="646"/>
    </row>
    <row r="48" spans="2:10">
      <c r="B48" s="359" t="s">
        <v>5</v>
      </c>
      <c r="C48" s="360" t="s">
        <v>40</v>
      </c>
      <c r="D48" s="422">
        <v>3476110.0212279363</v>
      </c>
      <c r="E48" s="424">
        <v>3376529.3537088721</v>
      </c>
      <c r="J48" s="479"/>
    </row>
    <row r="49" spans="2:7" ht="10.5">
      <c r="B49" s="362" t="s">
        <v>22</v>
      </c>
      <c r="C49" s="363" t="s">
        <v>108</v>
      </c>
      <c r="D49" s="425"/>
      <c r="E49" s="426"/>
    </row>
    <row r="50" spans="2:7">
      <c r="B50" s="356" t="s">
        <v>3</v>
      </c>
      <c r="C50" s="357" t="s">
        <v>39</v>
      </c>
      <c r="D50" s="422">
        <v>19.1599</v>
      </c>
      <c r="E50" s="427">
        <v>19.569900000000001</v>
      </c>
      <c r="G50" s="361"/>
    </row>
    <row r="51" spans="2:7">
      <c r="B51" s="356" t="s">
        <v>5</v>
      </c>
      <c r="C51" s="357" t="s">
        <v>109</v>
      </c>
      <c r="D51" s="422">
        <v>18.693200000000001</v>
      </c>
      <c r="E51" s="427">
        <v>19.3123</v>
      </c>
    </row>
    <row r="52" spans="2:7">
      <c r="B52" s="356" t="s">
        <v>7</v>
      </c>
      <c r="C52" s="357" t="s">
        <v>110</v>
      </c>
      <c r="D52" s="422">
        <v>22.569400000000002</v>
      </c>
      <c r="E52" s="427">
        <v>23.5884</v>
      </c>
    </row>
    <row r="53" spans="2:7" ht="10.5" thickBot="1">
      <c r="B53" s="364" t="s">
        <v>8</v>
      </c>
      <c r="C53" s="365" t="s">
        <v>40</v>
      </c>
      <c r="D53" s="428">
        <v>19.569900000000001</v>
      </c>
      <c r="E53" s="429">
        <v>23.467000000000002</v>
      </c>
    </row>
    <row r="54" spans="2:7">
      <c r="B54" s="366"/>
      <c r="C54" s="367"/>
      <c r="D54" s="430"/>
      <c r="E54" s="430"/>
    </row>
    <row r="55" spans="2:7" ht="10.5">
      <c r="B55" s="368" t="s">
        <v>61</v>
      </c>
      <c r="C55" s="311"/>
      <c r="D55" s="311"/>
      <c r="E55" s="311"/>
    </row>
    <row r="56" spans="2:7" ht="11" thickBot="1">
      <c r="B56" s="369" t="s">
        <v>111</v>
      </c>
      <c r="C56" s="351"/>
      <c r="D56" s="351"/>
      <c r="E56" s="351"/>
    </row>
    <row r="57" spans="2:7" ht="21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79367631.890000001</v>
      </c>
      <c r="E58" s="432">
        <f>D58/E21</f>
        <v>1.0016488046465133</v>
      </c>
    </row>
    <row r="59" spans="2:7" ht="20">
      <c r="B59" s="374" t="s">
        <v>3</v>
      </c>
      <c r="C59" s="375" t="s">
        <v>43</v>
      </c>
      <c r="D59" s="433">
        <v>0</v>
      </c>
      <c r="E59" s="434">
        <v>0</v>
      </c>
    </row>
    <row r="60" spans="2:7">
      <c r="B60" s="376" t="s">
        <v>204</v>
      </c>
      <c r="C60" s="375" t="s">
        <v>119</v>
      </c>
      <c r="D60" s="433">
        <v>0</v>
      </c>
      <c r="E60" s="434">
        <v>0</v>
      </c>
    </row>
    <row r="61" spans="2:7">
      <c r="B61" s="376" t="s">
        <v>205</v>
      </c>
      <c r="C61" s="375" t="s">
        <v>206</v>
      </c>
      <c r="D61" s="433">
        <v>0</v>
      </c>
      <c r="E61" s="434">
        <v>0</v>
      </c>
    </row>
    <row r="62" spans="2:7">
      <c r="B62" s="376" t="s">
        <v>207</v>
      </c>
      <c r="C62" s="375" t="s">
        <v>208</v>
      </c>
      <c r="D62" s="433">
        <v>0</v>
      </c>
      <c r="E62" s="434">
        <v>0</v>
      </c>
    </row>
    <row r="63" spans="2:7" ht="20">
      <c r="B63" s="377" t="s">
        <v>5</v>
      </c>
      <c r="C63" s="378" t="s">
        <v>44</v>
      </c>
      <c r="D63" s="433">
        <v>0</v>
      </c>
      <c r="E63" s="434">
        <v>0</v>
      </c>
    </row>
    <row r="64" spans="2:7">
      <c r="B64" s="377" t="s">
        <v>7</v>
      </c>
      <c r="C64" s="378" t="s">
        <v>45</v>
      </c>
      <c r="D64" s="433">
        <v>0</v>
      </c>
      <c r="E64" s="434">
        <v>0</v>
      </c>
      <c r="G64" s="123"/>
    </row>
    <row r="65" spans="2:5">
      <c r="B65" s="379" t="s">
        <v>101</v>
      </c>
      <c r="C65" s="378" t="s">
        <v>209</v>
      </c>
      <c r="D65" s="433">
        <v>0</v>
      </c>
      <c r="E65" s="434">
        <v>0</v>
      </c>
    </row>
    <row r="66" spans="2:5">
      <c r="B66" s="379" t="s">
        <v>102</v>
      </c>
      <c r="C66" s="378" t="s">
        <v>11</v>
      </c>
      <c r="D66" s="433">
        <v>0</v>
      </c>
      <c r="E66" s="434">
        <v>0</v>
      </c>
    </row>
    <row r="67" spans="2:5">
      <c r="B67" s="377" t="s">
        <v>8</v>
      </c>
      <c r="C67" s="378" t="s">
        <v>46</v>
      </c>
      <c r="D67" s="433">
        <v>0</v>
      </c>
      <c r="E67" s="434">
        <v>0</v>
      </c>
    </row>
    <row r="68" spans="2:5">
      <c r="B68" s="379" t="s">
        <v>210</v>
      </c>
      <c r="C68" s="378" t="s">
        <v>209</v>
      </c>
      <c r="D68" s="433">
        <v>0</v>
      </c>
      <c r="E68" s="434">
        <v>0</v>
      </c>
    </row>
    <row r="69" spans="2:5">
      <c r="B69" s="379" t="s">
        <v>211</v>
      </c>
      <c r="C69" s="378" t="s">
        <v>11</v>
      </c>
      <c r="D69" s="433">
        <v>0</v>
      </c>
      <c r="E69" s="434">
        <v>0</v>
      </c>
    </row>
    <row r="70" spans="2:5">
      <c r="B70" s="377" t="s">
        <v>28</v>
      </c>
      <c r="C70" s="378" t="s">
        <v>47</v>
      </c>
      <c r="D70" s="435">
        <v>0</v>
      </c>
      <c r="E70" s="436">
        <v>0</v>
      </c>
    </row>
    <row r="71" spans="2:5">
      <c r="B71" s="374" t="s">
        <v>30</v>
      </c>
      <c r="C71" s="375" t="s">
        <v>48</v>
      </c>
      <c r="D71" s="433">
        <v>79002201.790000007</v>
      </c>
      <c r="E71" s="434">
        <f>D71/E21</f>
        <v>0.99703694192451398</v>
      </c>
    </row>
    <row r="72" spans="2:5">
      <c r="B72" s="374" t="s">
        <v>212</v>
      </c>
      <c r="C72" s="375" t="s">
        <v>213</v>
      </c>
      <c r="D72" s="433">
        <v>79002201.790000007</v>
      </c>
      <c r="E72" s="434">
        <f>D72/$E$21</f>
        <v>0.99703694192451398</v>
      </c>
    </row>
    <row r="73" spans="2:5">
      <c r="B73" s="374" t="s">
        <v>214</v>
      </c>
      <c r="C73" s="375" t="s">
        <v>215</v>
      </c>
      <c r="D73" s="433">
        <v>0</v>
      </c>
      <c r="E73" s="434">
        <v>0</v>
      </c>
    </row>
    <row r="74" spans="2:5">
      <c r="B74" s="374" t="s">
        <v>32</v>
      </c>
      <c r="C74" s="375" t="s">
        <v>113</v>
      </c>
      <c r="D74" s="433">
        <v>0</v>
      </c>
      <c r="E74" s="434">
        <v>0</v>
      </c>
    </row>
    <row r="75" spans="2:5">
      <c r="B75" s="374" t="s">
        <v>216</v>
      </c>
      <c r="C75" s="375" t="s">
        <v>217</v>
      </c>
      <c r="D75" s="433">
        <v>0</v>
      </c>
      <c r="E75" s="434">
        <v>0</v>
      </c>
    </row>
    <row r="76" spans="2:5">
      <c r="B76" s="374" t="s">
        <v>218</v>
      </c>
      <c r="C76" s="375" t="s">
        <v>219</v>
      </c>
      <c r="D76" s="433">
        <v>0</v>
      </c>
      <c r="E76" s="434">
        <v>0</v>
      </c>
    </row>
    <row r="77" spans="2:5">
      <c r="B77" s="374" t="s">
        <v>220</v>
      </c>
      <c r="C77" s="375" t="s">
        <v>221</v>
      </c>
      <c r="D77" s="433">
        <v>0</v>
      </c>
      <c r="E77" s="434">
        <v>0</v>
      </c>
    </row>
    <row r="78" spans="2:5">
      <c r="B78" s="374" t="s">
        <v>222</v>
      </c>
      <c r="C78" s="375" t="s">
        <v>223</v>
      </c>
      <c r="D78" s="433">
        <v>0</v>
      </c>
      <c r="E78" s="434">
        <v>0</v>
      </c>
    </row>
    <row r="79" spans="2:5">
      <c r="B79" s="374" t="s">
        <v>224</v>
      </c>
      <c r="C79" s="375" t="s">
        <v>225</v>
      </c>
      <c r="D79" s="433">
        <v>0</v>
      </c>
      <c r="E79" s="434">
        <v>0</v>
      </c>
    </row>
    <row r="80" spans="2:5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365430.1</v>
      </c>
      <c r="E87" s="436">
        <f>D87/E21</f>
        <v>4.6118627219993236E-3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612.71</v>
      </c>
      <c r="E89" s="441">
        <f>D89/E21</f>
        <v>7.7326263173072112E-6</v>
      </c>
    </row>
    <row r="90" spans="2:5" ht="10.5">
      <c r="B90" s="385" t="s">
        <v>59</v>
      </c>
      <c r="C90" s="386" t="s">
        <v>62</v>
      </c>
      <c r="D90" s="442">
        <f>E14</f>
        <v>17210.04</v>
      </c>
      <c r="E90" s="443">
        <f>D90/E21</f>
        <v>2.1719705607205661E-4</v>
      </c>
    </row>
    <row r="91" spans="2:5" ht="10.5">
      <c r="B91" s="387" t="s">
        <v>61</v>
      </c>
      <c r="C91" s="388" t="s">
        <v>64</v>
      </c>
      <c r="D91" s="444">
        <f>E17</f>
        <v>148469.06</v>
      </c>
      <c r="E91" s="445">
        <f>D91/E21</f>
        <v>1.8737343289025206E-3</v>
      </c>
    </row>
    <row r="92" spans="2:5" ht="10.5">
      <c r="B92" s="383" t="s">
        <v>63</v>
      </c>
      <c r="C92" s="384" t="s">
        <v>65</v>
      </c>
      <c r="D92" s="440">
        <f>D58+D89+D90-D91</f>
        <v>79236985.579999998</v>
      </c>
      <c r="E92" s="441">
        <f>E58+E89+E90-E91</f>
        <v>1</v>
      </c>
    </row>
    <row r="93" spans="2:5">
      <c r="B93" s="380" t="s">
        <v>3</v>
      </c>
      <c r="C93" s="378" t="s">
        <v>66</v>
      </c>
      <c r="D93" s="435">
        <f>D92</f>
        <v>79236985.579999998</v>
      </c>
      <c r="E93" s="436">
        <f>E92</f>
        <v>1</v>
      </c>
    </row>
    <row r="94" spans="2:5">
      <c r="B94" s="380" t="s">
        <v>5</v>
      </c>
      <c r="C94" s="378" t="s">
        <v>114</v>
      </c>
      <c r="D94" s="435">
        <v>0</v>
      </c>
      <c r="E94" s="436">
        <v>0</v>
      </c>
    </row>
    <row r="95" spans="2:5" ht="10.5" thickBot="1">
      <c r="B95" s="389" t="s">
        <v>7</v>
      </c>
      <c r="C95" s="390" t="s">
        <v>115</v>
      </c>
      <c r="D95" s="446">
        <v>0</v>
      </c>
      <c r="E95" s="447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2" right="0.75" top="0.52" bottom="0.47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sheetPr codeName="Arkusz106">
    <pageSetUpPr fitToPage="1"/>
  </sheetPr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166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94635.51</v>
      </c>
      <c r="E11" s="262">
        <f>SUM(E12:E16)</f>
        <v>76501.5</v>
      </c>
    </row>
    <row r="12" spans="2:12">
      <c r="B12" s="83" t="s">
        <v>3</v>
      </c>
      <c r="C12" s="84" t="s">
        <v>4</v>
      </c>
      <c r="D12" s="292">
        <v>94635.51</v>
      </c>
      <c r="E12" s="293">
        <v>76501.5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94635.51</v>
      </c>
      <c r="E21" s="277">
        <f>E11-E17</f>
        <v>76501.5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107006.77</v>
      </c>
      <c r="E26" s="266">
        <f>D21</f>
        <v>94635.51</v>
      </c>
      <c r="G26" s="151"/>
    </row>
    <row r="27" spans="2:11" ht="13">
      <c r="B27" s="6" t="s">
        <v>16</v>
      </c>
      <c r="C27" s="7" t="s">
        <v>106</v>
      </c>
      <c r="D27" s="267">
        <v>-19087.009999999998</v>
      </c>
      <c r="E27" s="268">
        <v>-23056.26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19087.009999999998</v>
      </c>
      <c r="E32" s="269">
        <v>23056.26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16297.71</v>
      </c>
      <c r="E33" s="271">
        <v>12359.45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8339.65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1315.4</v>
      </c>
      <c r="E35" s="271">
        <v>1140.03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1473.89</v>
      </c>
      <c r="E37" s="271">
        <v>1217.0999999999999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0.01</v>
      </c>
      <c r="E39" s="273">
        <v>0.03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6715.75</v>
      </c>
      <c r="E40" s="275">
        <v>4922.25</v>
      </c>
      <c r="G40" s="151"/>
      <c r="H40" s="171"/>
    </row>
    <row r="41" spans="2:10" ht="13.5" thickBot="1">
      <c r="B41" s="66" t="s">
        <v>36</v>
      </c>
      <c r="C41" s="67" t="s">
        <v>37</v>
      </c>
      <c r="D41" s="712">
        <v>94635.51</v>
      </c>
      <c r="E41" s="277">
        <f>SUM(E26,E27,E40)</f>
        <v>76501.5</v>
      </c>
      <c r="F41" s="54"/>
      <c r="G41" s="151"/>
      <c r="H41" s="17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7239.9709999999995</v>
      </c>
      <c r="E47" s="282">
        <v>6004.7910000000002</v>
      </c>
      <c r="G47" s="144"/>
    </row>
    <row r="48" spans="2:10">
      <c r="B48" s="95" t="s">
        <v>5</v>
      </c>
      <c r="C48" s="93" t="s">
        <v>40</v>
      </c>
      <c r="D48" s="281">
        <v>6004.7910000000002</v>
      </c>
      <c r="E48" s="283">
        <v>4589.1719999999996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14.78</v>
      </c>
      <c r="E50" s="286">
        <v>15.76</v>
      </c>
    </row>
    <row r="51" spans="2:5">
      <c r="B51" s="94" t="s">
        <v>5</v>
      </c>
      <c r="C51" s="84" t="s">
        <v>109</v>
      </c>
      <c r="D51" s="281">
        <v>14.77</v>
      </c>
      <c r="E51" s="286">
        <v>15.76</v>
      </c>
    </row>
    <row r="52" spans="2:5">
      <c r="B52" s="94" t="s">
        <v>7</v>
      </c>
      <c r="C52" s="84" t="s">
        <v>110</v>
      </c>
      <c r="D52" s="281">
        <v>15.76</v>
      </c>
      <c r="E52" s="286">
        <v>16.670000000000002</v>
      </c>
    </row>
    <row r="53" spans="2:5" ht="13" thickBot="1">
      <c r="B53" s="96" t="s">
        <v>8</v>
      </c>
      <c r="C53" s="97" t="s">
        <v>40</v>
      </c>
      <c r="D53" s="287">
        <v>15.76</v>
      </c>
      <c r="E53" s="288">
        <v>16.670000000000002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76501.5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76501.5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76501.5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76501.5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76501.5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sheetPr codeName="Arkusz108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155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402087.41</v>
      </c>
      <c r="E11" s="262">
        <f>SUM(E12:E16)</f>
        <v>192031.66</v>
      </c>
    </row>
    <row r="12" spans="2:12">
      <c r="B12" s="83" t="s">
        <v>3</v>
      </c>
      <c r="C12" s="84" t="s">
        <v>4</v>
      </c>
      <c r="D12" s="292">
        <v>402087.41</v>
      </c>
      <c r="E12" s="293">
        <v>192031.66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402087.41</v>
      </c>
      <c r="E21" s="277">
        <f>E11-E17</f>
        <v>192031.66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397415.96</v>
      </c>
      <c r="E26" s="266">
        <f>D21</f>
        <v>402087.41</v>
      </c>
      <c r="G26" s="151"/>
      <c r="H26" s="146"/>
    </row>
    <row r="27" spans="2:11" ht="13">
      <c r="B27" s="6" t="s">
        <v>16</v>
      </c>
      <c r="C27" s="7" t="s">
        <v>106</v>
      </c>
      <c r="D27" s="716">
        <v>-5083.17</v>
      </c>
      <c r="E27" s="268">
        <v>-251146.39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716">
        <v>1708.77</v>
      </c>
      <c r="E28" s="269">
        <v>1787.56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717">
        <v>1708.76</v>
      </c>
      <c r="E29" s="271">
        <v>1787.56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717">
        <v>0.01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716">
        <v>6791.94</v>
      </c>
      <c r="E32" s="269">
        <v>252933.95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717">
        <v>0</v>
      </c>
      <c r="E33" s="271">
        <v>248467.54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717">
        <v>889.88</v>
      </c>
      <c r="E35" s="271">
        <v>936.05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717">
        <v>5902.06</v>
      </c>
      <c r="E37" s="271">
        <v>3530.34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0.02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718">
        <v>9754.6200000000008</v>
      </c>
      <c r="E40" s="275">
        <v>41090.639999999999</v>
      </c>
      <c r="G40" s="171"/>
      <c r="H40" s="146"/>
    </row>
    <row r="41" spans="2:10" ht="13.5" thickBot="1">
      <c r="B41" s="66" t="s">
        <v>36</v>
      </c>
      <c r="C41" s="67" t="s">
        <v>37</v>
      </c>
      <c r="D41" s="712">
        <v>402087.41</v>
      </c>
      <c r="E41" s="277">
        <f>SUM(E26,E27,E40)</f>
        <v>192031.65999999997</v>
      </c>
      <c r="F41" s="54"/>
      <c r="G41" s="171"/>
      <c r="H41" s="146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54440.542000000001</v>
      </c>
      <c r="E47" s="282">
        <v>53755.000999999997</v>
      </c>
      <c r="G47" s="144"/>
    </row>
    <row r="48" spans="2:10">
      <c r="B48" s="95" t="s">
        <v>5</v>
      </c>
      <c r="C48" s="93" t="s">
        <v>40</v>
      </c>
      <c r="D48" s="281">
        <v>53755.000999999997</v>
      </c>
      <c r="E48" s="283">
        <v>22098.005000000001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7.3</v>
      </c>
      <c r="E50" s="286">
        <v>7.48</v>
      </c>
    </row>
    <row r="51" spans="2:5">
      <c r="B51" s="94" t="s">
        <v>5</v>
      </c>
      <c r="C51" s="84" t="s">
        <v>109</v>
      </c>
      <c r="D51" s="281">
        <v>7.09</v>
      </c>
      <c r="E51" s="286">
        <v>7.46</v>
      </c>
    </row>
    <row r="52" spans="2:5">
      <c r="B52" s="94" t="s">
        <v>7</v>
      </c>
      <c r="C52" s="84" t="s">
        <v>110</v>
      </c>
      <c r="D52" s="281">
        <v>7.9</v>
      </c>
      <c r="E52" s="286">
        <v>8.69</v>
      </c>
    </row>
    <row r="53" spans="2:5" ht="13" thickBot="1">
      <c r="B53" s="96" t="s">
        <v>8</v>
      </c>
      <c r="C53" s="97" t="s">
        <v>40</v>
      </c>
      <c r="D53" s="287">
        <v>7.48</v>
      </c>
      <c r="E53" s="288">
        <v>8.69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192031.66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192031.66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192031.66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192031.66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192031.66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sheetPr codeName="Arkusz112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J2" s="144"/>
      <c r="L2" s="52"/>
    </row>
    <row r="3" spans="2:12" ht="15.5">
      <c r="B3" s="238" t="s">
        <v>201</v>
      </c>
      <c r="C3" s="238"/>
      <c r="D3" s="238"/>
      <c r="E3" s="238"/>
      <c r="J3" s="144"/>
    </row>
    <row r="4" spans="2:12" ht="14">
      <c r="B4" s="55"/>
      <c r="C4" s="55"/>
      <c r="D4" s="258"/>
      <c r="E4" s="258"/>
      <c r="J4" s="144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167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265389.44</v>
      </c>
      <c r="E11" s="262">
        <f>SUM(E12:E16)</f>
        <v>56108.2</v>
      </c>
    </row>
    <row r="12" spans="2:12">
      <c r="B12" s="83" t="s">
        <v>3</v>
      </c>
      <c r="C12" s="84" t="s">
        <v>4</v>
      </c>
      <c r="D12" s="292">
        <v>265389.44</v>
      </c>
      <c r="E12" s="293">
        <v>56108.2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265389.44</v>
      </c>
      <c r="E21" s="277">
        <f>E11-E17</f>
        <v>56108.2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250883.53</v>
      </c>
      <c r="E26" s="266">
        <f>D21</f>
        <v>265389.44</v>
      </c>
      <c r="G26" s="151"/>
    </row>
    <row r="27" spans="2:11" ht="13">
      <c r="B27" s="6" t="s">
        <v>16</v>
      </c>
      <c r="C27" s="7" t="s">
        <v>106</v>
      </c>
      <c r="D27" s="267">
        <v>-4281.83</v>
      </c>
      <c r="E27" s="268">
        <v>-220884.51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0.01</v>
      </c>
      <c r="E28" s="269">
        <v>0.01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0.01</v>
      </c>
      <c r="E31" s="271">
        <v>0.01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4281.84</v>
      </c>
      <c r="E32" s="269">
        <v>220884.52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217789.72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134.03</v>
      </c>
      <c r="E35" s="271">
        <v>97.91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4147.8100000000004</v>
      </c>
      <c r="E37" s="271">
        <v>2996.89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18787.740000000002</v>
      </c>
      <c r="E40" s="275">
        <v>11603.27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265389.44</v>
      </c>
      <c r="E41" s="277">
        <f>SUM(E26,E27,E40)</f>
        <v>56108.2</v>
      </c>
      <c r="F41" s="54"/>
      <c r="G41" s="171"/>
      <c r="H41" s="146"/>
    </row>
    <row r="42" spans="2:10" ht="13">
      <c r="B42" s="61"/>
      <c r="C42" s="61"/>
      <c r="D42" s="278"/>
      <c r="E42" s="278"/>
      <c r="F42" s="54"/>
      <c r="G42" s="171"/>
      <c r="H42" s="146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1067.317</v>
      </c>
      <c r="E47" s="282">
        <v>1049.8</v>
      </c>
      <c r="G47" s="144"/>
    </row>
    <row r="48" spans="2:10">
      <c r="B48" s="95" t="s">
        <v>5</v>
      </c>
      <c r="C48" s="93" t="s">
        <v>40</v>
      </c>
      <c r="D48" s="281">
        <v>1049.8</v>
      </c>
      <c r="E48" s="283">
        <v>208.666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235.06</v>
      </c>
      <c r="E50" s="286">
        <v>252.8</v>
      </c>
    </row>
    <row r="51" spans="2:5">
      <c r="B51" s="94" t="s">
        <v>5</v>
      </c>
      <c r="C51" s="84" t="s">
        <v>109</v>
      </c>
      <c r="D51" s="281">
        <v>234.91</v>
      </c>
      <c r="E51" s="286">
        <v>252.8</v>
      </c>
    </row>
    <row r="52" spans="2:5">
      <c r="B52" s="94" t="s">
        <v>7</v>
      </c>
      <c r="C52" s="84" t="s">
        <v>110</v>
      </c>
      <c r="D52" s="281">
        <v>252.88</v>
      </c>
      <c r="E52" s="286">
        <v>268.89</v>
      </c>
    </row>
    <row r="53" spans="2:5" ht="13" thickBot="1">
      <c r="B53" s="96" t="s">
        <v>8</v>
      </c>
      <c r="C53" s="97" t="s">
        <v>40</v>
      </c>
      <c r="D53" s="287">
        <v>252.8</v>
      </c>
      <c r="E53" s="288">
        <v>268.89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56108.2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56108.2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56108.2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56108.2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56108.2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sheetPr codeName="Arkusz113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168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6728223.0499999998</v>
      </c>
      <c r="E11" s="262">
        <f>SUM(E12:E16)</f>
        <v>7064040.7800000003</v>
      </c>
    </row>
    <row r="12" spans="2:12">
      <c r="B12" s="83" t="s">
        <v>3</v>
      </c>
      <c r="C12" s="84" t="s">
        <v>4</v>
      </c>
      <c r="D12" s="292">
        <v>6728223.0499999998</v>
      </c>
      <c r="E12" s="293">
        <v>7064040.7800000003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6728223.0499999998</v>
      </c>
      <c r="E21" s="277">
        <f>E11-E17</f>
        <v>7064040.7800000003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6277692.2300000004</v>
      </c>
      <c r="E26" s="266">
        <f>D21</f>
        <v>6728223.0499999998</v>
      </c>
      <c r="G26" s="151"/>
    </row>
    <row r="27" spans="2:11" ht="13">
      <c r="B27" s="6" t="s">
        <v>16</v>
      </c>
      <c r="C27" s="7" t="s">
        <v>106</v>
      </c>
      <c r="D27" s="267">
        <v>-110938.9</v>
      </c>
      <c r="E27" s="268">
        <v>-126632.87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0.04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0.04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110938.9</v>
      </c>
      <c r="E32" s="269">
        <v>126632.91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9721.7900000000009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6003.19</v>
      </c>
      <c r="E35" s="271">
        <v>5239.83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104935.7</v>
      </c>
      <c r="E37" s="271">
        <v>111671.29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0.01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561469.72</v>
      </c>
      <c r="E40" s="275">
        <v>462450.6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6728223.0499999998</v>
      </c>
      <c r="E41" s="277">
        <f>SUM(E26,E27,E40)</f>
        <v>7064040.7799999993</v>
      </c>
      <c r="F41" s="54"/>
      <c r="G41" s="171"/>
    </row>
    <row r="42" spans="2:10" ht="13">
      <c r="B42" s="61"/>
      <c r="C42" s="61"/>
      <c r="D42" s="278"/>
      <c r="E42" s="278"/>
      <c r="F42" s="54"/>
      <c r="G42" s="171"/>
    </row>
    <row r="43" spans="2:10" ht="13.5">
      <c r="B43" s="242" t="s">
        <v>59</v>
      </c>
      <c r="C43" s="243"/>
      <c r="D43" s="243"/>
      <c r="E43" s="243"/>
      <c r="G43" s="144"/>
    </row>
    <row r="44" spans="2:10" ht="14" customHeight="1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456227.63299999997</v>
      </c>
      <c r="E47" s="282">
        <v>448548.20299999998</v>
      </c>
      <c r="G47" s="144"/>
    </row>
    <row r="48" spans="2:10">
      <c r="B48" s="95" t="s">
        <v>5</v>
      </c>
      <c r="C48" s="93" t="s">
        <v>40</v>
      </c>
      <c r="D48" s="281">
        <v>448548.20299999998</v>
      </c>
      <c r="E48" s="283">
        <v>440401.54499999998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13.76</v>
      </c>
      <c r="E50" s="286">
        <v>15</v>
      </c>
    </row>
    <row r="51" spans="2:5">
      <c r="B51" s="94" t="s">
        <v>5</v>
      </c>
      <c r="C51" s="84" t="s">
        <v>109</v>
      </c>
      <c r="D51" s="281">
        <v>13.74</v>
      </c>
      <c r="E51" s="286">
        <v>15</v>
      </c>
    </row>
    <row r="52" spans="2:5">
      <c r="B52" s="94" t="s">
        <v>7</v>
      </c>
      <c r="C52" s="84" t="s">
        <v>110</v>
      </c>
      <c r="D52" s="281">
        <v>15</v>
      </c>
      <c r="E52" s="286">
        <v>16.04</v>
      </c>
    </row>
    <row r="53" spans="2:5" ht="13" thickBot="1">
      <c r="B53" s="96" t="s">
        <v>8</v>
      </c>
      <c r="C53" s="97" t="s">
        <v>40</v>
      </c>
      <c r="D53" s="287">
        <v>15</v>
      </c>
      <c r="E53" s="288">
        <v>16.04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7064040.7800000003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7064040.7800000003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7064040.7800000003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7064040.7800000003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7064040.7800000003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Arkusz115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157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386309.04</v>
      </c>
      <c r="E11" s="262">
        <f>SUM(E12:E16)</f>
        <v>361385.36</v>
      </c>
    </row>
    <row r="12" spans="2:12">
      <c r="B12" s="83" t="s">
        <v>3</v>
      </c>
      <c r="C12" s="84" t="s">
        <v>4</v>
      </c>
      <c r="D12" s="292">
        <v>386309.04</v>
      </c>
      <c r="E12" s="293">
        <v>361385.36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386309.04</v>
      </c>
      <c r="E21" s="277">
        <f>E11-E17</f>
        <v>361385.36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254404.83</v>
      </c>
      <c r="E26" s="266">
        <f>D21</f>
        <v>386309.04</v>
      </c>
      <c r="G26" s="151"/>
    </row>
    <row r="27" spans="2:11" ht="13">
      <c r="B27" s="6" t="s">
        <v>16</v>
      </c>
      <c r="C27" s="7" t="s">
        <v>106</v>
      </c>
      <c r="D27" s="267">
        <v>113870.37</v>
      </c>
      <c r="E27" s="268">
        <v>-59961.93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138901.57999999999</v>
      </c>
      <c r="E28" s="269">
        <v>0.02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138901.57999999999</v>
      </c>
      <c r="E31" s="271">
        <v>0.02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25031.21</v>
      </c>
      <c r="E32" s="269">
        <v>59961.95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15530.8</v>
      </c>
      <c r="E33" s="271">
        <v>30590.23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1633.88</v>
      </c>
      <c r="E34" s="271">
        <v>20416.349999999999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2659.9</v>
      </c>
      <c r="E35" s="271">
        <v>3103.46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5206.62</v>
      </c>
      <c r="E37" s="271">
        <v>5851.91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0.01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18033.84</v>
      </c>
      <c r="E40" s="275">
        <v>35038.25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386309.04</v>
      </c>
      <c r="E41" s="277">
        <f>SUM(E26,E27,E40)</f>
        <v>361385.36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17753.303</v>
      </c>
      <c r="E47" s="282">
        <v>25719.643</v>
      </c>
      <c r="G47" s="144"/>
    </row>
    <row r="48" spans="2:10">
      <c r="B48" s="95" t="s">
        <v>5</v>
      </c>
      <c r="C48" s="93" t="s">
        <v>40</v>
      </c>
      <c r="D48" s="281">
        <v>25719.643</v>
      </c>
      <c r="E48" s="283">
        <v>21902.143</v>
      </c>
      <c r="G48" s="144"/>
    </row>
    <row r="49" spans="2:7" ht="13">
      <c r="B49" s="77" t="s">
        <v>22</v>
      </c>
      <c r="C49" s="79" t="s">
        <v>108</v>
      </c>
      <c r="D49" s="284"/>
      <c r="E49" s="285"/>
    </row>
    <row r="50" spans="2:7">
      <c r="B50" s="94" t="s">
        <v>3</v>
      </c>
      <c r="C50" s="84" t="s">
        <v>39</v>
      </c>
      <c r="D50" s="281">
        <v>14.33</v>
      </c>
      <c r="E50" s="286">
        <v>15.02</v>
      </c>
    </row>
    <row r="51" spans="2:7">
      <c r="B51" s="94" t="s">
        <v>5</v>
      </c>
      <c r="C51" s="84" t="s">
        <v>109</v>
      </c>
      <c r="D51" s="281">
        <v>14.15</v>
      </c>
      <c r="E51" s="286">
        <v>14.950000000000001</v>
      </c>
    </row>
    <row r="52" spans="2:7">
      <c r="B52" s="94" t="s">
        <v>7</v>
      </c>
      <c r="C52" s="84" t="s">
        <v>110</v>
      </c>
      <c r="D52" s="281">
        <v>15.18</v>
      </c>
      <c r="E52" s="286">
        <v>16.510000000000002</v>
      </c>
    </row>
    <row r="53" spans="2:7" ht="13" thickBot="1">
      <c r="B53" s="96" t="s">
        <v>8</v>
      </c>
      <c r="C53" s="97" t="s">
        <v>40</v>
      </c>
      <c r="D53" s="287">
        <v>15.02</v>
      </c>
      <c r="E53" s="288">
        <v>16.5</v>
      </c>
    </row>
    <row r="54" spans="2:7">
      <c r="B54" s="75"/>
      <c r="C54" s="76"/>
      <c r="D54" s="289"/>
      <c r="E54" s="289"/>
      <c r="G54" s="171"/>
    </row>
    <row r="55" spans="2:7" ht="13.5">
      <c r="B55" s="242" t="s">
        <v>61</v>
      </c>
      <c r="C55" s="245"/>
      <c r="D55" s="245"/>
      <c r="E55" s="245"/>
      <c r="G55" s="171"/>
    </row>
    <row r="56" spans="2:7" ht="14" thickBot="1">
      <c r="B56" s="241" t="s">
        <v>111</v>
      </c>
      <c r="C56" s="246"/>
      <c r="D56" s="246"/>
      <c r="E56" s="246"/>
    </row>
    <row r="57" spans="2:7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7" ht="13">
      <c r="B58" s="204" t="s">
        <v>17</v>
      </c>
      <c r="C58" s="205" t="s">
        <v>42</v>
      </c>
      <c r="D58" s="206">
        <f>D71+D87</f>
        <v>361385.36</v>
      </c>
      <c r="E58" s="190">
        <f>D58/E21</f>
        <v>1</v>
      </c>
    </row>
    <row r="59" spans="2:7" ht="25">
      <c r="B59" s="207" t="s">
        <v>3</v>
      </c>
      <c r="C59" s="208" t="s">
        <v>43</v>
      </c>
      <c r="D59" s="209">
        <v>0</v>
      </c>
      <c r="E59" s="174">
        <v>0</v>
      </c>
    </row>
    <row r="60" spans="2:7">
      <c r="B60" s="210" t="s">
        <v>204</v>
      </c>
      <c r="C60" s="208" t="s">
        <v>119</v>
      </c>
      <c r="D60" s="209">
        <v>0</v>
      </c>
      <c r="E60" s="174">
        <v>0</v>
      </c>
    </row>
    <row r="61" spans="2:7">
      <c r="B61" s="210" t="s">
        <v>205</v>
      </c>
      <c r="C61" s="208" t="s">
        <v>206</v>
      </c>
      <c r="D61" s="209">
        <v>0</v>
      </c>
      <c r="E61" s="174">
        <v>0</v>
      </c>
    </row>
    <row r="62" spans="2:7">
      <c r="B62" s="210" t="s">
        <v>207</v>
      </c>
      <c r="C62" s="208" t="s">
        <v>208</v>
      </c>
      <c r="D62" s="209">
        <v>0</v>
      </c>
      <c r="E62" s="174">
        <v>0</v>
      </c>
    </row>
    <row r="63" spans="2:7" ht="25">
      <c r="B63" s="211" t="s">
        <v>5</v>
      </c>
      <c r="C63" s="212" t="s">
        <v>44</v>
      </c>
      <c r="D63" s="209">
        <v>0</v>
      </c>
      <c r="E63" s="174">
        <v>0</v>
      </c>
    </row>
    <row r="64" spans="2:7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361385.36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361385.36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361385.36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361385.36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sheetPr codeName="Arkusz111">
    <pageSetUpPr fitToPage="1"/>
  </sheetPr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156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30549.17</v>
      </c>
      <c r="E11" s="262">
        <f>SUM(E12:E16)</f>
        <v>31639.88</v>
      </c>
    </row>
    <row r="12" spans="2:12">
      <c r="B12" s="83" t="s">
        <v>3</v>
      </c>
      <c r="C12" s="84" t="s">
        <v>4</v>
      </c>
      <c r="D12" s="292">
        <v>30549.17</v>
      </c>
      <c r="E12" s="293">
        <v>31639.88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30549.17</v>
      </c>
      <c r="E21" s="277">
        <f>E11-E17</f>
        <v>31639.88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28019.94</v>
      </c>
      <c r="E26" s="266">
        <f>D21</f>
        <v>30549.17</v>
      </c>
      <c r="G26" s="151"/>
    </row>
    <row r="27" spans="2:11" ht="13">
      <c r="B27" s="6" t="s">
        <v>16</v>
      </c>
      <c r="C27" s="7" t="s">
        <v>106</v>
      </c>
      <c r="D27" s="267">
        <v>1090.05</v>
      </c>
      <c r="E27" s="268">
        <v>-1376.8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5408.6</v>
      </c>
      <c r="E28" s="269">
        <v>5078.13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5408.6</v>
      </c>
      <c r="E29" s="271">
        <v>5078.13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4318.55</v>
      </c>
      <c r="E32" s="269">
        <v>6454.93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3508.14</v>
      </c>
      <c r="E33" s="271">
        <v>1000.68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588.32000000000005</v>
      </c>
      <c r="E35" s="271">
        <v>377.32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222.07</v>
      </c>
      <c r="E37" s="271">
        <v>184.37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0.02</v>
      </c>
      <c r="E39" s="273">
        <v>4892.5600000000004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1439.18</v>
      </c>
      <c r="E40" s="275">
        <v>2467.5100000000002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30549.17</v>
      </c>
      <c r="E41" s="277">
        <f>SUM(E26,E27,E40)</f>
        <v>31639.879999999997</v>
      </c>
      <c r="F41" s="54"/>
      <c r="G41" s="171"/>
    </row>
    <row r="42" spans="2:10" ht="13">
      <c r="B42" s="61"/>
      <c r="C42" s="61"/>
      <c r="D42" s="278"/>
      <c r="E42" s="278"/>
      <c r="F42" s="54"/>
      <c r="G42" s="171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422.75099999999998</v>
      </c>
      <c r="E47" s="282">
        <v>440.06299999999999</v>
      </c>
      <c r="G47" s="144"/>
      <c r="H47" s="153"/>
    </row>
    <row r="48" spans="2:10">
      <c r="B48" s="95" t="s">
        <v>5</v>
      </c>
      <c r="C48" s="93" t="s">
        <v>40</v>
      </c>
      <c r="D48" s="281">
        <v>440.06299999999999</v>
      </c>
      <c r="E48" s="283">
        <v>419.34899999999999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66.28</v>
      </c>
      <c r="E50" s="286">
        <v>69.42</v>
      </c>
    </row>
    <row r="51" spans="2:5">
      <c r="B51" s="94" t="s">
        <v>5</v>
      </c>
      <c r="C51" s="84" t="s">
        <v>109</v>
      </c>
      <c r="D51" s="281">
        <v>66.12</v>
      </c>
      <c r="E51" s="286">
        <v>69.239999999999995</v>
      </c>
    </row>
    <row r="52" spans="2:5">
      <c r="B52" s="94" t="s">
        <v>7</v>
      </c>
      <c r="C52" s="84" t="s">
        <v>110</v>
      </c>
      <c r="D52" s="281">
        <v>69.790000000000006</v>
      </c>
      <c r="E52" s="286">
        <v>75.460000000000008</v>
      </c>
    </row>
    <row r="53" spans="2:5" ht="13" thickBot="1">
      <c r="B53" s="96" t="s">
        <v>8</v>
      </c>
      <c r="C53" s="97" t="s">
        <v>40</v>
      </c>
      <c r="D53" s="287">
        <v>69.42</v>
      </c>
      <c r="E53" s="288">
        <v>75.45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31639.88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31639.88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31639.88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31639.88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31639.88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sheetPr codeName="Arkusz119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158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235929.31</v>
      </c>
      <c r="E11" s="262">
        <f>SUM(E12:E16)</f>
        <v>213877.6</v>
      </c>
    </row>
    <row r="12" spans="2:12">
      <c r="B12" s="83" t="s">
        <v>3</v>
      </c>
      <c r="C12" s="84" t="s">
        <v>4</v>
      </c>
      <c r="D12" s="292">
        <v>235929.31</v>
      </c>
      <c r="E12" s="293">
        <v>213877.6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235929.31</v>
      </c>
      <c r="E21" s="277">
        <f>E11-E17</f>
        <v>213877.6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265">
        <v>528628.05000000005</v>
      </c>
      <c r="E26" s="266">
        <f>D21</f>
        <v>235929.31</v>
      </c>
      <c r="G26" s="151"/>
    </row>
    <row r="27" spans="2:11" ht="13">
      <c r="B27" s="6" t="s">
        <v>16</v>
      </c>
      <c r="C27" s="7" t="s">
        <v>106</v>
      </c>
      <c r="D27" s="267">
        <v>-334447.83</v>
      </c>
      <c r="E27" s="268">
        <v>-44733.5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0.05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0.05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334447.83</v>
      </c>
      <c r="E32" s="269">
        <v>44733.55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326003.09999999998</v>
      </c>
      <c r="E33" s="271">
        <v>28848.95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11026.79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2062.25</v>
      </c>
      <c r="E35" s="271">
        <v>1674.71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6382.48</v>
      </c>
      <c r="E37" s="271">
        <v>3183.1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71"/>
      <c r="J39" s="151"/>
    </row>
    <row r="40" spans="2:10" ht="13.5" thickBot="1">
      <c r="B40" s="64" t="s">
        <v>34</v>
      </c>
      <c r="C40" s="65" t="s">
        <v>35</v>
      </c>
      <c r="D40" s="274">
        <v>41749.089999999997</v>
      </c>
      <c r="E40" s="275">
        <v>22681.79</v>
      </c>
      <c r="G40" s="151"/>
      <c r="H40" s="146"/>
      <c r="I40" s="171"/>
    </row>
    <row r="41" spans="2:10" ht="13.5" thickBot="1">
      <c r="B41" s="66" t="s">
        <v>36</v>
      </c>
      <c r="C41" s="67" t="s">
        <v>37</v>
      </c>
      <c r="D41" s="276">
        <v>235929.31</v>
      </c>
      <c r="E41" s="277">
        <f>SUM(E26,E27,E40)</f>
        <v>213877.6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21145.121999999999</v>
      </c>
      <c r="E47" s="282">
        <v>8486.6659999999993</v>
      </c>
      <c r="G47" s="144"/>
    </row>
    <row r="48" spans="2:10">
      <c r="B48" s="95" t="s">
        <v>5</v>
      </c>
      <c r="C48" s="93" t="s">
        <v>40</v>
      </c>
      <c r="D48" s="281">
        <v>8486.6659999999993</v>
      </c>
      <c r="E48" s="283">
        <v>6975.7860000000001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25</v>
      </c>
      <c r="E50" s="286">
        <v>27.8</v>
      </c>
    </row>
    <row r="51" spans="2:5">
      <c r="B51" s="94" t="s">
        <v>5</v>
      </c>
      <c r="C51" s="84" t="s">
        <v>109</v>
      </c>
      <c r="D51" s="281">
        <v>24.72</v>
      </c>
      <c r="E51" s="286">
        <v>25.900000000000002</v>
      </c>
    </row>
    <row r="52" spans="2:5">
      <c r="B52" s="94" t="s">
        <v>7</v>
      </c>
      <c r="C52" s="84" t="s">
        <v>110</v>
      </c>
      <c r="D52" s="281">
        <v>28.37</v>
      </c>
      <c r="E52" s="286">
        <v>30.67</v>
      </c>
    </row>
    <row r="53" spans="2:5" ht="13" thickBot="1">
      <c r="B53" s="96" t="s">
        <v>8</v>
      </c>
      <c r="C53" s="97" t="s">
        <v>40</v>
      </c>
      <c r="D53" s="287">
        <v>27.8</v>
      </c>
      <c r="E53" s="288">
        <v>30.66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213877.6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213877.6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213877.6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213877.6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213877.6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sheetPr codeName="Arkusz123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198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201058.97</v>
      </c>
      <c r="E11" s="262">
        <f>SUM(E12:E16)</f>
        <v>209852.19</v>
      </c>
    </row>
    <row r="12" spans="2:12">
      <c r="B12" s="83" t="s">
        <v>3</v>
      </c>
      <c r="C12" s="84" t="s">
        <v>4</v>
      </c>
      <c r="D12" s="292">
        <v>201058.97</v>
      </c>
      <c r="E12" s="293">
        <v>209852.19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201058.97</v>
      </c>
      <c r="E21" s="277">
        <f>E11-E17</f>
        <v>209852.19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184249.33</v>
      </c>
      <c r="E26" s="266">
        <f>D21</f>
        <v>201058.97</v>
      </c>
      <c r="G26" s="151"/>
    </row>
    <row r="27" spans="2:11" ht="13">
      <c r="B27" s="6" t="s">
        <v>16</v>
      </c>
      <c r="C27" s="7" t="s">
        <v>106</v>
      </c>
      <c r="D27" s="267">
        <v>9659.19</v>
      </c>
      <c r="E27" s="268">
        <v>-9698.52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15854.36</v>
      </c>
      <c r="E28" s="269">
        <v>13310.6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14649.15</v>
      </c>
      <c r="E29" s="271">
        <v>13309.97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1205.21</v>
      </c>
      <c r="E31" s="271">
        <v>0.63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6195.17</v>
      </c>
      <c r="E32" s="269">
        <v>23009.119999999999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2777.09</v>
      </c>
      <c r="E33" s="271">
        <v>19901.669999999998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1533.37</v>
      </c>
      <c r="E35" s="271">
        <v>1293.6400000000001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1883.89</v>
      </c>
      <c r="E37" s="271">
        <v>1753.24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0.82</v>
      </c>
      <c r="E39" s="273">
        <v>60.57</v>
      </c>
      <c r="F39" s="52"/>
      <c r="G39" s="144"/>
      <c r="H39" s="171"/>
      <c r="I39" s="144"/>
      <c r="J39" s="151"/>
    </row>
    <row r="40" spans="2:10" ht="13.5" thickBot="1">
      <c r="B40" s="64" t="s">
        <v>34</v>
      </c>
      <c r="C40" s="65" t="s">
        <v>35</v>
      </c>
      <c r="D40" s="274">
        <v>7150.45</v>
      </c>
      <c r="E40" s="275">
        <v>18491.740000000002</v>
      </c>
      <c r="G40" s="151"/>
      <c r="H40" s="171"/>
    </row>
    <row r="41" spans="2:10" ht="13.5" thickBot="1">
      <c r="B41" s="66" t="s">
        <v>36</v>
      </c>
      <c r="C41" s="67" t="s">
        <v>37</v>
      </c>
      <c r="D41" s="712">
        <v>201058.97</v>
      </c>
      <c r="E41" s="277">
        <f>SUM(E26,E27,E40)</f>
        <v>209852.19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852.572</v>
      </c>
      <c r="E47" s="282">
        <v>896.70399999999995</v>
      </c>
      <c r="G47" s="144"/>
      <c r="H47" s="153"/>
    </row>
    <row r="48" spans="2:10">
      <c r="B48" s="95" t="s">
        <v>5</v>
      </c>
      <c r="C48" s="93" t="s">
        <v>40</v>
      </c>
      <c r="D48" s="281">
        <v>896.70399999999995</v>
      </c>
      <c r="E48" s="283">
        <v>855.80598399999997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216.11</v>
      </c>
      <c r="E50" s="286">
        <v>224.22</v>
      </c>
    </row>
    <row r="51" spans="2:5">
      <c r="B51" s="94" t="s">
        <v>5</v>
      </c>
      <c r="C51" s="84" t="s">
        <v>109</v>
      </c>
      <c r="D51" s="281">
        <v>214.58</v>
      </c>
      <c r="E51" s="286">
        <v>222.87</v>
      </c>
    </row>
    <row r="52" spans="2:5">
      <c r="B52" s="94" t="s">
        <v>7</v>
      </c>
      <c r="C52" s="84" t="s">
        <v>110</v>
      </c>
      <c r="D52" s="281">
        <v>226.48000000000002</v>
      </c>
      <c r="E52" s="286">
        <v>245.23000000000002</v>
      </c>
    </row>
    <row r="53" spans="2:5" ht="13" thickBot="1">
      <c r="B53" s="96" t="s">
        <v>8</v>
      </c>
      <c r="C53" s="97" t="s">
        <v>40</v>
      </c>
      <c r="D53" s="287">
        <v>224.22</v>
      </c>
      <c r="E53" s="288">
        <v>245.21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209852.19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209852.19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209852.19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209852.19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209852.19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" right="0.75" top="0.56000000000000005" bottom="0.59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000-000000000000}">
  <sheetPr codeName="Arkusz127"/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159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671789.35</v>
      </c>
      <c r="E11" s="262">
        <f>SUM(E12:E16)</f>
        <v>927878.52</v>
      </c>
    </row>
    <row r="12" spans="2:12">
      <c r="B12" s="83" t="s">
        <v>3</v>
      </c>
      <c r="C12" s="84" t="s">
        <v>4</v>
      </c>
      <c r="D12" s="292">
        <v>671789.35</v>
      </c>
      <c r="E12" s="293">
        <v>927878.52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671789.35</v>
      </c>
      <c r="E21" s="277">
        <f>E11-E17</f>
        <v>927878.52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652140.06999999995</v>
      </c>
      <c r="E26" s="266">
        <f>D21</f>
        <v>671789.35</v>
      </c>
      <c r="G26" s="151"/>
    </row>
    <row r="27" spans="2:11" ht="13">
      <c r="B27" s="6" t="s">
        <v>16</v>
      </c>
      <c r="C27" s="7" t="s">
        <v>106</v>
      </c>
      <c r="D27" s="267">
        <v>-8615.4</v>
      </c>
      <c r="E27" s="268">
        <v>-19582.27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0.02</v>
      </c>
      <c r="E28" s="269">
        <v>0.01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71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0.02</v>
      </c>
      <c r="E31" s="271">
        <v>0.01</v>
      </c>
      <c r="F31" s="52"/>
      <c r="G31" s="171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8615.42</v>
      </c>
      <c r="E32" s="269">
        <v>19582.28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6086.25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-2074.62</v>
      </c>
      <c r="E35" s="271">
        <v>452.62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10690.04</v>
      </c>
      <c r="E37" s="271">
        <v>13043.41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28264.68</v>
      </c>
      <c r="E40" s="275">
        <v>275671.44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671789.35</v>
      </c>
      <c r="E41" s="277">
        <f>SUM(E26,E27,E40)</f>
        <v>927878.52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7219.5291999999999</v>
      </c>
      <c r="E47" s="282">
        <v>7129.2512999999999</v>
      </c>
      <c r="G47" s="144"/>
    </row>
    <row r="48" spans="2:10">
      <c r="B48" s="95" t="s">
        <v>5</v>
      </c>
      <c r="C48" s="93" t="s">
        <v>40</v>
      </c>
      <c r="D48" s="281">
        <v>7129.2512999999999</v>
      </c>
      <c r="E48" s="283">
        <v>6959.2628999999997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90.33</v>
      </c>
      <c r="E50" s="286">
        <v>94.23</v>
      </c>
    </row>
    <row r="51" spans="2:5">
      <c r="B51" s="94" t="s">
        <v>5</v>
      </c>
      <c r="C51" s="84" t="s">
        <v>109</v>
      </c>
      <c r="D51" s="281">
        <v>86.16</v>
      </c>
      <c r="E51" s="286">
        <v>94.23</v>
      </c>
    </row>
    <row r="52" spans="2:5">
      <c r="B52" s="94" t="s">
        <v>7</v>
      </c>
      <c r="C52" s="84" t="s">
        <v>110</v>
      </c>
      <c r="D52" s="281">
        <v>104.11</v>
      </c>
      <c r="E52" s="286">
        <v>133.33000000000001</v>
      </c>
    </row>
    <row r="53" spans="2:5" ht="13" thickBot="1">
      <c r="B53" s="96" t="s">
        <v>8</v>
      </c>
      <c r="C53" s="97" t="s">
        <v>40</v>
      </c>
      <c r="D53" s="287">
        <v>94.23</v>
      </c>
      <c r="E53" s="288">
        <v>133.33000000000001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927878.52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927878.52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927878.52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927878.52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927878.52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100-000000000000}">
  <sheetPr codeName="Arkusz128">
    <pageSetUpPr fitToPage="1"/>
  </sheetPr>
  <dimension ref="A1:L95"/>
  <sheetViews>
    <sheetView zoomScale="64" zoomScaleNormal="64" workbookViewId="0">
      <selection activeCell="G1" sqref="G1:K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160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612805.16</v>
      </c>
      <c r="E11" s="262">
        <f>SUM(E12:E16)</f>
        <v>665580.61</v>
      </c>
    </row>
    <row r="12" spans="2:12">
      <c r="B12" s="83" t="s">
        <v>3</v>
      </c>
      <c r="C12" s="84" t="s">
        <v>4</v>
      </c>
      <c r="D12" s="292">
        <v>612805.16</v>
      </c>
      <c r="E12" s="293">
        <v>665580.61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612805.16</v>
      </c>
      <c r="E21" s="277">
        <f>E11-E17</f>
        <v>665580.61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525832.64</v>
      </c>
      <c r="E26" s="266">
        <f>D21</f>
        <v>612805.16</v>
      </c>
      <c r="G26" s="151"/>
    </row>
    <row r="27" spans="2:11" ht="13">
      <c r="B27" s="6" t="s">
        <v>16</v>
      </c>
      <c r="C27" s="7" t="s">
        <v>106</v>
      </c>
      <c r="D27" s="267">
        <v>-7566.05</v>
      </c>
      <c r="E27" s="268">
        <v>-92732.18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0.01</v>
      </c>
      <c r="E28" s="269">
        <v>34675.82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0.01</v>
      </c>
      <c r="E31" s="271">
        <v>34675.82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7566.06</v>
      </c>
      <c r="E32" s="269">
        <v>127408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116975.12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-1649.03</v>
      </c>
      <c r="E35" s="271">
        <v>338.32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9215.09</v>
      </c>
      <c r="E37" s="271">
        <v>10094.56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94538.57</v>
      </c>
      <c r="E40" s="275">
        <v>145507.63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612805.16</v>
      </c>
      <c r="E41" s="277">
        <f>SUM(E26,E27,E40)</f>
        <v>665580.6100000001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71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71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8909.3974999999991</v>
      </c>
      <c r="E47" s="282">
        <v>8795.8253999999997</v>
      </c>
      <c r="G47" s="144"/>
    </row>
    <row r="48" spans="2:10">
      <c r="B48" s="95" t="s">
        <v>5</v>
      </c>
      <c r="C48" s="93" t="s">
        <v>40</v>
      </c>
      <c r="D48" s="281">
        <v>8795.8253999999997</v>
      </c>
      <c r="E48" s="283">
        <v>7530.0442000000003</v>
      </c>
      <c r="G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59.02</v>
      </c>
      <c r="E50" s="286">
        <v>69.67</v>
      </c>
    </row>
    <row r="51" spans="2:5">
      <c r="B51" s="94" t="s">
        <v>5</v>
      </c>
      <c r="C51" s="84" t="s">
        <v>109</v>
      </c>
      <c r="D51" s="281">
        <v>57.7</v>
      </c>
      <c r="E51" s="286">
        <v>69.67</v>
      </c>
    </row>
    <row r="52" spans="2:5">
      <c r="B52" s="94" t="s">
        <v>7</v>
      </c>
      <c r="C52" s="84" t="s">
        <v>110</v>
      </c>
      <c r="D52" s="281">
        <v>72.42</v>
      </c>
      <c r="E52" s="286">
        <v>88.39</v>
      </c>
    </row>
    <row r="53" spans="2:5" ht="13" thickBot="1">
      <c r="B53" s="96" t="s">
        <v>8</v>
      </c>
      <c r="C53" s="97" t="s">
        <v>40</v>
      </c>
      <c r="D53" s="287">
        <v>69.67</v>
      </c>
      <c r="E53" s="288">
        <v>88.39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665580.61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665580.61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665580.61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665580.61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665580.61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L95"/>
  <sheetViews>
    <sheetView zoomScale="85" zoomScaleNormal="85" workbookViewId="0">
      <selection activeCell="D26" sqref="D26"/>
    </sheetView>
  </sheetViews>
  <sheetFormatPr defaultRowHeight="10"/>
  <cols>
    <col min="1" max="1" width="9.1796875" style="1"/>
    <col min="2" max="2" width="4.453125" style="1" bestFit="1" customWidth="1"/>
    <col min="3" max="3" width="77.7265625" style="1" customWidth="1"/>
    <col min="4" max="4" width="17.453125" style="448" bestFit="1" customWidth="1"/>
    <col min="5" max="5" width="17.179687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9.1796875" style="304" bestFit="1" customWidth="1"/>
    <col min="11" max="11" width="7.453125" style="304" bestFit="1" customWidth="1"/>
    <col min="12" max="12" width="12.453125" style="304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  <c r="I4" s="123"/>
    </row>
    <row r="5" spans="2:12">
      <c r="B5" s="307" t="s">
        <v>0</v>
      </c>
      <c r="C5" s="307"/>
      <c r="D5" s="307"/>
      <c r="E5" s="307"/>
    </row>
    <row r="6" spans="2:12">
      <c r="B6" s="308" t="s">
        <v>94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  <c r="I10" s="123"/>
    </row>
    <row r="11" spans="2:12" ht="10.5">
      <c r="B11" s="315" t="s">
        <v>2</v>
      </c>
      <c r="C11" s="316" t="s">
        <v>104</v>
      </c>
      <c r="D11" s="395">
        <v>93993738.079999998</v>
      </c>
      <c r="E11" s="396">
        <f>SUM(E12:E14,E16)</f>
        <v>96859168.620000005</v>
      </c>
      <c r="I11" s="123"/>
    </row>
    <row r="12" spans="2:12">
      <c r="B12" s="317" t="s">
        <v>3</v>
      </c>
      <c r="C12" s="318" t="s">
        <v>4</v>
      </c>
      <c r="D12" s="397">
        <v>93862815.809999987</v>
      </c>
      <c r="E12" s="398">
        <v>96842130.870000005</v>
      </c>
      <c r="I12" s="123"/>
    </row>
    <row r="13" spans="2:12">
      <c r="B13" s="317" t="s">
        <v>5</v>
      </c>
      <c r="C13" s="318" t="s">
        <v>6</v>
      </c>
      <c r="D13" s="397">
        <v>412.48</v>
      </c>
      <c r="E13" s="398">
        <v>850.23</v>
      </c>
      <c r="I13" s="123"/>
    </row>
    <row r="14" spans="2:12">
      <c r="B14" s="317" t="s">
        <v>7</v>
      </c>
      <c r="C14" s="318" t="s">
        <v>9</v>
      </c>
      <c r="D14" s="397">
        <v>130509.79</v>
      </c>
      <c r="E14" s="398">
        <v>16187.52</v>
      </c>
      <c r="G14" s="123"/>
      <c r="I14" s="123"/>
    </row>
    <row r="15" spans="2:12">
      <c r="B15" s="317" t="s">
        <v>101</v>
      </c>
      <c r="C15" s="318" t="s">
        <v>10</v>
      </c>
      <c r="D15" s="397">
        <v>130509.79</v>
      </c>
      <c r="E15" s="398">
        <v>16187.52</v>
      </c>
      <c r="I15" s="123"/>
    </row>
    <row r="16" spans="2:12">
      <c r="B16" s="319" t="s">
        <v>102</v>
      </c>
      <c r="C16" s="320" t="s">
        <v>11</v>
      </c>
      <c r="D16" s="399">
        <v>0</v>
      </c>
      <c r="E16" s="400">
        <v>0</v>
      </c>
    </row>
    <row r="17" spans="2:11" ht="10.5">
      <c r="B17" s="321" t="s">
        <v>12</v>
      </c>
      <c r="C17" s="322" t="s">
        <v>64</v>
      </c>
      <c r="D17" s="401">
        <v>39655.97</v>
      </c>
      <c r="E17" s="402">
        <f>SUM(E18:E20)</f>
        <v>41131.360000000001</v>
      </c>
    </row>
    <row r="18" spans="2:11">
      <c r="B18" s="317" t="s">
        <v>3</v>
      </c>
      <c r="C18" s="318" t="s">
        <v>10</v>
      </c>
      <c r="D18" s="399">
        <v>39655.97</v>
      </c>
      <c r="E18" s="400">
        <v>41131.360000000001</v>
      </c>
    </row>
    <row r="19" spans="2:11">
      <c r="B19" s="317" t="s">
        <v>5</v>
      </c>
      <c r="C19" s="318" t="s">
        <v>103</v>
      </c>
      <c r="D19" s="397">
        <v>0</v>
      </c>
      <c r="E19" s="398">
        <v>0</v>
      </c>
    </row>
    <row r="20" spans="2:11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1" ht="11" thickBot="1">
      <c r="B21" s="325" t="s">
        <v>105</v>
      </c>
      <c r="C21" s="326"/>
      <c r="D21" s="405">
        <v>93954082.109999999</v>
      </c>
      <c r="E21" s="406">
        <f>E11-E17</f>
        <v>96818037.260000005</v>
      </c>
      <c r="F21" s="327"/>
      <c r="G21" s="327"/>
      <c r="H21" s="328"/>
      <c r="J21" s="329"/>
      <c r="K21" s="328"/>
    </row>
    <row r="22" spans="2:11">
      <c r="B22" s="2"/>
      <c r="C22" s="5"/>
      <c r="D22" s="263"/>
      <c r="E22" s="263"/>
      <c r="G22" s="327"/>
      <c r="H22" s="327"/>
    </row>
    <row r="23" spans="2:11" ht="10.5">
      <c r="B23" s="310" t="s">
        <v>99</v>
      </c>
      <c r="C23" s="330"/>
      <c r="D23" s="330"/>
      <c r="E23" s="330"/>
      <c r="G23" s="123"/>
    </row>
    <row r="24" spans="2:11" ht="11" thickBot="1">
      <c r="B24" s="312" t="s">
        <v>100</v>
      </c>
      <c r="C24" s="331"/>
      <c r="D24" s="331"/>
      <c r="E24" s="331"/>
    </row>
    <row r="25" spans="2:11" ht="11" thickBot="1">
      <c r="B25" s="313"/>
      <c r="C25" s="332" t="s">
        <v>1</v>
      </c>
      <c r="D25" s="393" t="s">
        <v>195</v>
      </c>
      <c r="E25" s="394" t="s">
        <v>200</v>
      </c>
    </row>
    <row r="26" spans="2:11" ht="10.5">
      <c r="B26" s="333" t="s">
        <v>14</v>
      </c>
      <c r="C26" s="334" t="s">
        <v>15</v>
      </c>
      <c r="D26" s="407">
        <v>90664480.549999997</v>
      </c>
      <c r="E26" s="408">
        <f>D21</f>
        <v>93954082.109999999</v>
      </c>
      <c r="G26" s="335"/>
    </row>
    <row r="27" spans="2:11" ht="10.5">
      <c r="B27" s="321" t="s">
        <v>16</v>
      </c>
      <c r="C27" s="336" t="s">
        <v>106</v>
      </c>
      <c r="D27" s="409">
        <v>-1347955.01</v>
      </c>
      <c r="E27" s="410">
        <v>-2549605.2799999998</v>
      </c>
      <c r="F27" s="123"/>
      <c r="G27" s="123"/>
      <c r="H27" s="337"/>
      <c r="I27" s="337"/>
    </row>
    <row r="28" spans="2:11" ht="10.5">
      <c r="B28" s="321" t="s">
        <v>17</v>
      </c>
      <c r="C28" s="336" t="s">
        <v>18</v>
      </c>
      <c r="D28" s="409">
        <v>13117040.800000001</v>
      </c>
      <c r="E28" s="411">
        <v>12421536.84</v>
      </c>
      <c r="F28" s="123"/>
      <c r="G28" s="123"/>
      <c r="H28" s="337"/>
      <c r="I28" s="337"/>
    </row>
    <row r="29" spans="2:11">
      <c r="B29" s="338" t="s">
        <v>3</v>
      </c>
      <c r="C29" s="339" t="s">
        <v>19</v>
      </c>
      <c r="D29" s="412">
        <v>12168386.65</v>
      </c>
      <c r="E29" s="413">
        <v>11601754.52</v>
      </c>
      <c r="F29" s="123"/>
      <c r="G29" s="123"/>
      <c r="H29" s="337"/>
      <c r="I29" s="337"/>
    </row>
    <row r="30" spans="2:11">
      <c r="B30" s="338" t="s">
        <v>5</v>
      </c>
      <c r="C30" s="339" t="s">
        <v>20</v>
      </c>
      <c r="D30" s="412">
        <v>6.64</v>
      </c>
      <c r="E30" s="413">
        <v>6.99</v>
      </c>
      <c r="F30" s="123"/>
      <c r="G30" s="123"/>
      <c r="H30" s="337"/>
      <c r="I30" s="337"/>
    </row>
    <row r="31" spans="2:11">
      <c r="B31" s="338" t="s">
        <v>7</v>
      </c>
      <c r="C31" s="339" t="s">
        <v>21</v>
      </c>
      <c r="D31" s="412">
        <v>948647.51</v>
      </c>
      <c r="E31" s="413">
        <v>819775.33</v>
      </c>
      <c r="F31" s="123"/>
      <c r="G31" s="123"/>
      <c r="H31" s="337"/>
      <c r="I31" s="337"/>
    </row>
    <row r="32" spans="2:11" ht="10.5">
      <c r="B32" s="340" t="s">
        <v>22</v>
      </c>
      <c r="C32" s="341" t="s">
        <v>23</v>
      </c>
      <c r="D32" s="409">
        <v>14464995.810000001</v>
      </c>
      <c r="E32" s="411">
        <v>14971142.119999999</v>
      </c>
      <c r="F32" s="123"/>
      <c r="G32" s="123"/>
      <c r="H32" s="337"/>
      <c r="I32" s="337"/>
    </row>
    <row r="33" spans="2:10">
      <c r="B33" s="338" t="s">
        <v>3</v>
      </c>
      <c r="C33" s="339" t="s">
        <v>24</v>
      </c>
      <c r="D33" s="412">
        <v>8474634.8499999996</v>
      </c>
      <c r="E33" s="413">
        <v>9088782.0600000005</v>
      </c>
      <c r="F33" s="123"/>
      <c r="G33" s="123"/>
      <c r="H33" s="337"/>
      <c r="I33" s="337"/>
    </row>
    <row r="34" spans="2:10">
      <c r="B34" s="338" t="s">
        <v>5</v>
      </c>
      <c r="C34" s="339" t="s">
        <v>25</v>
      </c>
      <c r="D34" s="412">
        <v>4120453.04</v>
      </c>
      <c r="E34" s="413">
        <v>3762163.58</v>
      </c>
      <c r="F34" s="123"/>
      <c r="G34" s="123"/>
      <c r="H34" s="337"/>
      <c r="I34" s="337"/>
    </row>
    <row r="35" spans="2:10">
      <c r="B35" s="338" t="s">
        <v>7</v>
      </c>
      <c r="C35" s="339" t="s">
        <v>26</v>
      </c>
      <c r="D35" s="412">
        <v>1701544.51</v>
      </c>
      <c r="E35" s="413">
        <v>1752565.43</v>
      </c>
      <c r="F35" s="123"/>
      <c r="G35" s="123"/>
      <c r="H35" s="337"/>
      <c r="I35" s="337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123"/>
      <c r="H36" s="337"/>
      <c r="I36" s="337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123"/>
      <c r="H37" s="337"/>
      <c r="I37" s="337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G38" s="123"/>
      <c r="H38" s="337"/>
      <c r="I38" s="337"/>
    </row>
    <row r="39" spans="2:10">
      <c r="B39" s="342" t="s">
        <v>32</v>
      </c>
      <c r="C39" s="343" t="s">
        <v>33</v>
      </c>
      <c r="D39" s="414">
        <v>168363.41</v>
      </c>
      <c r="E39" s="415">
        <v>367631.05</v>
      </c>
      <c r="F39" s="123"/>
      <c r="G39" s="123"/>
      <c r="H39" s="337"/>
      <c r="I39" s="337"/>
    </row>
    <row r="40" spans="2:10" ht="11" thickBot="1">
      <c r="B40" s="344" t="s">
        <v>34</v>
      </c>
      <c r="C40" s="345" t="s">
        <v>35</v>
      </c>
      <c r="D40" s="416">
        <v>4637556.57</v>
      </c>
      <c r="E40" s="417">
        <v>5413560.4299999997</v>
      </c>
      <c r="G40" s="335"/>
    </row>
    <row r="41" spans="2:10" ht="11" thickBot="1">
      <c r="B41" s="346" t="s">
        <v>36</v>
      </c>
      <c r="C41" s="347" t="s">
        <v>37</v>
      </c>
      <c r="D41" s="418">
        <v>93954082.109999999</v>
      </c>
      <c r="E41" s="406">
        <f>SUM(E26,E27,E40)</f>
        <v>96818037.25999999</v>
      </c>
      <c r="F41" s="327"/>
      <c r="H41" s="123"/>
      <c r="I41" s="123"/>
      <c r="J41" s="123"/>
    </row>
    <row r="42" spans="2:10" ht="10.5">
      <c r="B42" s="348"/>
      <c r="C42" s="348"/>
      <c r="D42" s="419"/>
      <c r="E42" s="419"/>
      <c r="F42" s="327"/>
    </row>
    <row r="43" spans="2:10" ht="10.5">
      <c r="B43" s="310" t="s">
        <v>59</v>
      </c>
      <c r="C43" s="311"/>
      <c r="D43" s="311"/>
      <c r="E43" s="311"/>
      <c r="G43" s="123"/>
    </row>
    <row r="44" spans="2:10" ht="11" thickBot="1">
      <c r="B44" s="312" t="s">
        <v>116</v>
      </c>
      <c r="C44" s="351"/>
      <c r="D44" s="351"/>
      <c r="E44" s="351"/>
      <c r="G44" s="123"/>
    </row>
    <row r="45" spans="2:10" ht="11" thickBot="1">
      <c r="B45" s="352"/>
      <c r="C45" s="353" t="s">
        <v>38</v>
      </c>
      <c r="D45" s="393" t="s">
        <v>195</v>
      </c>
      <c r="E45" s="394" t="s">
        <v>200</v>
      </c>
      <c r="G45" s="123"/>
    </row>
    <row r="46" spans="2:10" ht="10.5">
      <c r="B46" s="354" t="s">
        <v>17</v>
      </c>
      <c r="C46" s="355" t="s">
        <v>107</v>
      </c>
      <c r="D46" s="420"/>
      <c r="E46" s="421"/>
      <c r="G46" s="123"/>
    </row>
    <row r="47" spans="2:10">
      <c r="B47" s="356" t="s">
        <v>3</v>
      </c>
      <c r="C47" s="357" t="s">
        <v>39</v>
      </c>
      <c r="D47" s="422">
        <v>7207892.8767341105</v>
      </c>
      <c r="E47" s="423">
        <v>7106804.0911959074</v>
      </c>
      <c r="G47" s="358"/>
    </row>
    <row r="48" spans="2:10">
      <c r="B48" s="359" t="s">
        <v>5</v>
      </c>
      <c r="C48" s="360" t="s">
        <v>40</v>
      </c>
      <c r="D48" s="422">
        <v>7106804.0911959074</v>
      </c>
      <c r="E48" s="424">
        <v>6919087.6023409711</v>
      </c>
      <c r="G48" s="361"/>
      <c r="I48" s="361"/>
      <c r="J48" s="358"/>
    </row>
    <row r="49" spans="2:7" ht="10.5">
      <c r="B49" s="362" t="s">
        <v>22</v>
      </c>
      <c r="C49" s="363" t="s">
        <v>108</v>
      </c>
      <c r="D49" s="425"/>
      <c r="E49" s="426"/>
    </row>
    <row r="50" spans="2:7">
      <c r="B50" s="356" t="s">
        <v>3</v>
      </c>
      <c r="C50" s="357" t="s">
        <v>39</v>
      </c>
      <c r="D50" s="422">
        <v>12.5785</v>
      </c>
      <c r="E50" s="427">
        <v>13.2203</v>
      </c>
      <c r="G50" s="361"/>
    </row>
    <row r="51" spans="2:7">
      <c r="B51" s="356" t="s">
        <v>5</v>
      </c>
      <c r="C51" s="357" t="s">
        <v>109</v>
      </c>
      <c r="D51" s="422">
        <v>12.576000000000001</v>
      </c>
      <c r="E51" s="427">
        <v>13.2203</v>
      </c>
    </row>
    <row r="52" spans="2:7">
      <c r="B52" s="356" t="s">
        <v>7</v>
      </c>
      <c r="C52" s="357" t="s">
        <v>110</v>
      </c>
      <c r="D52" s="422">
        <v>13.220500000000001</v>
      </c>
      <c r="E52" s="427">
        <v>13.9931</v>
      </c>
    </row>
    <row r="53" spans="2:7" ht="10.5" thickBot="1">
      <c r="B53" s="364" t="s">
        <v>8</v>
      </c>
      <c r="C53" s="365" t="s">
        <v>40</v>
      </c>
      <c r="D53" s="428">
        <v>13.2203</v>
      </c>
      <c r="E53" s="429">
        <v>13.992900000000001</v>
      </c>
    </row>
    <row r="54" spans="2:7">
      <c r="B54" s="366"/>
      <c r="C54" s="367"/>
      <c r="D54" s="430"/>
      <c r="E54" s="430"/>
    </row>
    <row r="55" spans="2:7" ht="10.5">
      <c r="B55" s="368" t="s">
        <v>61</v>
      </c>
      <c r="C55" s="311"/>
      <c r="D55" s="311"/>
      <c r="E55" s="311"/>
    </row>
    <row r="56" spans="2:7" ht="11" thickBot="1">
      <c r="B56" s="369" t="s">
        <v>111</v>
      </c>
      <c r="C56" s="351"/>
      <c r="D56" s="351"/>
      <c r="E56" s="351"/>
    </row>
    <row r="57" spans="2:7" ht="21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96842130.870000005</v>
      </c>
      <c r="E58" s="432">
        <f>D58/E21</f>
        <v>1.0002488545593555</v>
      </c>
    </row>
    <row r="59" spans="2:7" ht="20">
      <c r="B59" s="374" t="s">
        <v>3</v>
      </c>
      <c r="C59" s="375" t="s">
        <v>43</v>
      </c>
      <c r="D59" s="433">
        <v>0</v>
      </c>
      <c r="E59" s="434">
        <v>0</v>
      </c>
    </row>
    <row r="60" spans="2:7">
      <c r="B60" s="376" t="s">
        <v>204</v>
      </c>
      <c r="C60" s="375" t="s">
        <v>119</v>
      </c>
      <c r="D60" s="433">
        <v>0</v>
      </c>
      <c r="E60" s="434">
        <v>0</v>
      </c>
    </row>
    <row r="61" spans="2:7">
      <c r="B61" s="376" t="s">
        <v>205</v>
      </c>
      <c r="C61" s="375" t="s">
        <v>206</v>
      </c>
      <c r="D61" s="433">
        <v>0</v>
      </c>
      <c r="E61" s="434">
        <v>0</v>
      </c>
    </row>
    <row r="62" spans="2:7">
      <c r="B62" s="376" t="s">
        <v>207</v>
      </c>
      <c r="C62" s="375" t="s">
        <v>208</v>
      </c>
      <c r="D62" s="433">
        <v>0</v>
      </c>
      <c r="E62" s="434">
        <v>0</v>
      </c>
    </row>
    <row r="63" spans="2:7" ht="20">
      <c r="B63" s="377" t="s">
        <v>5</v>
      </c>
      <c r="C63" s="378" t="s">
        <v>44</v>
      </c>
      <c r="D63" s="433">
        <v>0</v>
      </c>
      <c r="E63" s="434">
        <v>0</v>
      </c>
    </row>
    <row r="64" spans="2:7">
      <c r="B64" s="377" t="s">
        <v>7</v>
      </c>
      <c r="C64" s="378" t="s">
        <v>45</v>
      </c>
      <c r="D64" s="433">
        <v>0</v>
      </c>
      <c r="E64" s="434">
        <v>0</v>
      </c>
      <c r="G64" s="123"/>
    </row>
    <row r="65" spans="2:5">
      <c r="B65" s="379" t="s">
        <v>101</v>
      </c>
      <c r="C65" s="378" t="s">
        <v>209</v>
      </c>
      <c r="D65" s="433">
        <v>0</v>
      </c>
      <c r="E65" s="434">
        <v>0</v>
      </c>
    </row>
    <row r="66" spans="2:5">
      <c r="B66" s="379" t="s">
        <v>102</v>
      </c>
      <c r="C66" s="378" t="s">
        <v>11</v>
      </c>
      <c r="D66" s="433">
        <v>0</v>
      </c>
      <c r="E66" s="434">
        <v>0</v>
      </c>
    </row>
    <row r="67" spans="2:5">
      <c r="B67" s="377" t="s">
        <v>8</v>
      </c>
      <c r="C67" s="378" t="s">
        <v>46</v>
      </c>
      <c r="D67" s="433">
        <v>0</v>
      </c>
      <c r="E67" s="434">
        <v>0</v>
      </c>
    </row>
    <row r="68" spans="2:5">
      <c r="B68" s="379" t="s">
        <v>210</v>
      </c>
      <c r="C68" s="378" t="s">
        <v>209</v>
      </c>
      <c r="D68" s="433">
        <v>0</v>
      </c>
      <c r="E68" s="434">
        <v>0</v>
      </c>
    </row>
    <row r="69" spans="2:5">
      <c r="B69" s="379" t="s">
        <v>211</v>
      </c>
      <c r="C69" s="378" t="s">
        <v>11</v>
      </c>
      <c r="D69" s="433">
        <v>0</v>
      </c>
      <c r="E69" s="434">
        <v>0</v>
      </c>
    </row>
    <row r="70" spans="2:5">
      <c r="B70" s="377" t="s">
        <v>28</v>
      </c>
      <c r="C70" s="378" t="s">
        <v>47</v>
      </c>
      <c r="D70" s="435">
        <v>0</v>
      </c>
      <c r="E70" s="436">
        <v>0</v>
      </c>
    </row>
    <row r="71" spans="2:5">
      <c r="B71" s="374" t="s">
        <v>30</v>
      </c>
      <c r="C71" s="375" t="s">
        <v>48</v>
      </c>
      <c r="D71" s="433">
        <v>96149550.950000003</v>
      </c>
      <c r="E71" s="434">
        <f>D71/E21</f>
        <v>0.99309543625425067</v>
      </c>
    </row>
    <row r="72" spans="2:5">
      <c r="B72" s="374" t="s">
        <v>212</v>
      </c>
      <c r="C72" s="375" t="s">
        <v>213</v>
      </c>
      <c r="D72" s="433">
        <v>96149550.950000003</v>
      </c>
      <c r="E72" s="434">
        <f>D72/$E$21</f>
        <v>0.99309543625425067</v>
      </c>
    </row>
    <row r="73" spans="2:5">
      <c r="B73" s="374" t="s">
        <v>214</v>
      </c>
      <c r="C73" s="375" t="s">
        <v>215</v>
      </c>
      <c r="D73" s="433">
        <v>0</v>
      </c>
      <c r="E73" s="434">
        <v>0</v>
      </c>
    </row>
    <row r="74" spans="2:5">
      <c r="B74" s="374" t="s">
        <v>32</v>
      </c>
      <c r="C74" s="375" t="s">
        <v>113</v>
      </c>
      <c r="D74" s="433">
        <v>0</v>
      </c>
      <c r="E74" s="434">
        <v>0</v>
      </c>
    </row>
    <row r="75" spans="2:5">
      <c r="B75" s="374" t="s">
        <v>216</v>
      </c>
      <c r="C75" s="375" t="s">
        <v>217</v>
      </c>
      <c r="D75" s="433">
        <v>0</v>
      </c>
      <c r="E75" s="434">
        <v>0</v>
      </c>
    </row>
    <row r="76" spans="2:5">
      <c r="B76" s="374" t="s">
        <v>218</v>
      </c>
      <c r="C76" s="375" t="s">
        <v>219</v>
      </c>
      <c r="D76" s="433">
        <v>0</v>
      </c>
      <c r="E76" s="434">
        <v>0</v>
      </c>
    </row>
    <row r="77" spans="2:5">
      <c r="B77" s="374" t="s">
        <v>220</v>
      </c>
      <c r="C77" s="375" t="s">
        <v>221</v>
      </c>
      <c r="D77" s="433">
        <v>0</v>
      </c>
      <c r="E77" s="434">
        <v>0</v>
      </c>
    </row>
    <row r="78" spans="2:5">
      <c r="B78" s="374" t="s">
        <v>222</v>
      </c>
      <c r="C78" s="375" t="s">
        <v>223</v>
      </c>
      <c r="D78" s="433">
        <v>0</v>
      </c>
      <c r="E78" s="434">
        <v>0</v>
      </c>
    </row>
    <row r="79" spans="2:5">
      <c r="B79" s="374" t="s">
        <v>224</v>
      </c>
      <c r="C79" s="375" t="s">
        <v>225</v>
      </c>
      <c r="D79" s="433">
        <v>0</v>
      </c>
      <c r="E79" s="434">
        <v>0</v>
      </c>
    </row>
    <row r="80" spans="2:5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692579.92</v>
      </c>
      <c r="E87" s="436">
        <f>D87/E21</f>
        <v>7.1534183051047738E-3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850.23</v>
      </c>
      <c r="E89" s="441">
        <f>D89/E21</f>
        <v>8.781731421767514E-6</v>
      </c>
    </row>
    <row r="90" spans="2:5" ht="10.5">
      <c r="B90" s="385" t="s">
        <v>59</v>
      </c>
      <c r="C90" s="386" t="s">
        <v>62</v>
      </c>
      <c r="D90" s="442">
        <f>E14</f>
        <v>16187.52</v>
      </c>
      <c r="E90" s="443">
        <f>D90/E21</f>
        <v>1.6719529189100605E-4</v>
      </c>
    </row>
    <row r="91" spans="2:5" ht="10.5">
      <c r="B91" s="387" t="s">
        <v>61</v>
      </c>
      <c r="C91" s="388" t="s">
        <v>64</v>
      </c>
      <c r="D91" s="444">
        <f>E17</f>
        <v>41131.360000000001</v>
      </c>
      <c r="E91" s="445">
        <f>D91/E21</f>
        <v>4.2483158266825617E-4</v>
      </c>
    </row>
    <row r="92" spans="2:5" ht="10.5">
      <c r="B92" s="383" t="s">
        <v>63</v>
      </c>
      <c r="C92" s="384" t="s">
        <v>65</v>
      </c>
      <c r="D92" s="440">
        <f>D58+D89+D90-D91</f>
        <v>96818037.260000005</v>
      </c>
      <c r="E92" s="441">
        <f>E58+E89+E90-E91</f>
        <v>1</v>
      </c>
    </row>
    <row r="93" spans="2:5">
      <c r="B93" s="380" t="s">
        <v>3</v>
      </c>
      <c r="C93" s="378" t="s">
        <v>66</v>
      </c>
      <c r="D93" s="435">
        <f>D92</f>
        <v>96818037.260000005</v>
      </c>
      <c r="E93" s="436">
        <f>E92</f>
        <v>1</v>
      </c>
    </row>
    <row r="94" spans="2:5">
      <c r="B94" s="380" t="s">
        <v>5</v>
      </c>
      <c r="C94" s="378" t="s">
        <v>114</v>
      </c>
      <c r="D94" s="435">
        <v>0</v>
      </c>
      <c r="E94" s="436">
        <v>0</v>
      </c>
    </row>
    <row r="95" spans="2:5" ht="10.5" thickBot="1">
      <c r="B95" s="389" t="s">
        <v>7</v>
      </c>
      <c r="C95" s="390" t="s">
        <v>115</v>
      </c>
      <c r="D95" s="446">
        <v>0</v>
      </c>
      <c r="E95" s="447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" right="0.75" top="0.61" bottom="0.55000000000000004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200-000000000000}">
  <sheetPr codeName="Arkusz129"/>
  <dimension ref="A1:L95"/>
  <sheetViews>
    <sheetView zoomScale="64" zoomScaleNormal="64" workbookViewId="0">
      <selection activeCell="G1" sqref="G1:N1048576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199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3394873.35</v>
      </c>
      <c r="E11" s="262">
        <f>SUM(E12:E16)</f>
        <v>3370865.8</v>
      </c>
    </row>
    <row r="12" spans="2:12">
      <c r="B12" s="83" t="s">
        <v>3</v>
      </c>
      <c r="C12" s="84" t="s">
        <v>4</v>
      </c>
      <c r="D12" s="292">
        <v>3394873.35</v>
      </c>
      <c r="E12" s="293">
        <v>3370865.8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3394873.35</v>
      </c>
      <c r="E21" s="277">
        <f>E11-E17</f>
        <v>3370865.8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3405377.03</v>
      </c>
      <c r="E26" s="266">
        <f>D21</f>
        <v>3394873.35</v>
      </c>
      <c r="G26" s="151"/>
    </row>
    <row r="27" spans="2:11" ht="13">
      <c r="B27" s="6" t="s">
        <v>16</v>
      </c>
      <c r="C27" s="7" t="s">
        <v>106</v>
      </c>
      <c r="D27" s="267">
        <v>-93931.98</v>
      </c>
      <c r="E27" s="268">
        <v>-448332.91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0.02</v>
      </c>
      <c r="E28" s="269">
        <v>0.03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0.02</v>
      </c>
      <c r="E31" s="271">
        <v>0.03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93932</v>
      </c>
      <c r="E32" s="269">
        <v>448332.94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3616.33</v>
      </c>
      <c r="E33" s="271">
        <v>365057.82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13241.11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32508.28</v>
      </c>
      <c r="E35" s="271">
        <v>15396.95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57807.39</v>
      </c>
      <c r="E37" s="271">
        <v>54637.06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83428.3</v>
      </c>
      <c r="E40" s="275">
        <v>424325.36</v>
      </c>
      <c r="G40" s="151"/>
    </row>
    <row r="41" spans="2:10" ht="13.5" thickBot="1">
      <c r="B41" s="66" t="s">
        <v>36</v>
      </c>
      <c r="C41" s="67" t="s">
        <v>37</v>
      </c>
      <c r="D41" s="712">
        <v>3394873.35</v>
      </c>
      <c r="E41" s="277">
        <f>SUM(E26,E27,E40)</f>
        <v>3370865.8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36898.6567</v>
      </c>
      <c r="E47" s="282">
        <v>35947.409500000002</v>
      </c>
      <c r="G47" s="144"/>
    </row>
    <row r="48" spans="2:10">
      <c r="B48" s="95" t="s">
        <v>5</v>
      </c>
      <c r="C48" s="93" t="s">
        <v>40</v>
      </c>
      <c r="D48" s="281">
        <v>35947.409500000002</v>
      </c>
      <c r="E48" s="283">
        <v>31324.837800000001</v>
      </c>
      <c r="G48" s="144"/>
    </row>
    <row r="49" spans="2:7" ht="13">
      <c r="B49" s="77" t="s">
        <v>22</v>
      </c>
      <c r="C49" s="79" t="s">
        <v>108</v>
      </c>
      <c r="D49" s="284"/>
      <c r="E49" s="285"/>
    </row>
    <row r="50" spans="2:7">
      <c r="B50" s="94" t="s">
        <v>3</v>
      </c>
      <c r="C50" s="84" t="s">
        <v>39</v>
      </c>
      <c r="D50" s="281">
        <v>92.29</v>
      </c>
      <c r="E50" s="286">
        <v>94.44</v>
      </c>
    </row>
    <row r="51" spans="2:7">
      <c r="B51" s="94" t="s">
        <v>5</v>
      </c>
      <c r="C51" s="84" t="s">
        <v>109</v>
      </c>
      <c r="D51" s="281">
        <v>92.29</v>
      </c>
      <c r="E51" s="286">
        <v>91.25</v>
      </c>
    </row>
    <row r="52" spans="2:7">
      <c r="B52" s="94" t="s">
        <v>7</v>
      </c>
      <c r="C52" s="84" t="s">
        <v>110</v>
      </c>
      <c r="D52" s="281">
        <v>106.64</v>
      </c>
      <c r="E52" s="286">
        <v>108.94</v>
      </c>
    </row>
    <row r="53" spans="2:7" ht="13" thickBot="1">
      <c r="B53" s="96" t="s">
        <v>8</v>
      </c>
      <c r="C53" s="97" t="s">
        <v>40</v>
      </c>
      <c r="D53" s="287">
        <v>94.44</v>
      </c>
      <c r="E53" s="288">
        <v>107.61</v>
      </c>
    </row>
    <row r="54" spans="2:7">
      <c r="B54" s="75"/>
      <c r="C54" s="76"/>
      <c r="D54" s="289"/>
      <c r="E54" s="289"/>
    </row>
    <row r="55" spans="2:7" ht="13.5">
      <c r="B55" s="242" t="s">
        <v>61</v>
      </c>
      <c r="C55" s="245"/>
      <c r="D55" s="245"/>
      <c r="E55" s="245"/>
    </row>
    <row r="56" spans="2:7" ht="14" thickBot="1">
      <c r="B56" s="241" t="s">
        <v>111</v>
      </c>
      <c r="C56" s="246"/>
      <c r="D56" s="246"/>
      <c r="E56" s="246"/>
      <c r="G56" s="171"/>
    </row>
    <row r="57" spans="2:7" ht="20.5" customHeight="1" thickBot="1">
      <c r="B57" s="236" t="s">
        <v>41</v>
      </c>
      <c r="C57" s="237"/>
      <c r="D57" s="202" t="s">
        <v>117</v>
      </c>
      <c r="E57" s="203" t="s">
        <v>112</v>
      </c>
      <c r="G57" s="171"/>
    </row>
    <row r="58" spans="2:7" ht="13">
      <c r="B58" s="204" t="s">
        <v>17</v>
      </c>
      <c r="C58" s="205" t="s">
        <v>42</v>
      </c>
      <c r="D58" s="206">
        <f>D71+D87</f>
        <v>3370865.8</v>
      </c>
      <c r="E58" s="190">
        <f>D58/E21</f>
        <v>1</v>
      </c>
    </row>
    <row r="59" spans="2:7" ht="25">
      <c r="B59" s="207" t="s">
        <v>3</v>
      </c>
      <c r="C59" s="208" t="s">
        <v>43</v>
      </c>
      <c r="D59" s="209">
        <v>0</v>
      </c>
      <c r="E59" s="174">
        <v>0</v>
      </c>
    </row>
    <row r="60" spans="2:7">
      <c r="B60" s="210" t="s">
        <v>204</v>
      </c>
      <c r="C60" s="208" t="s">
        <v>119</v>
      </c>
      <c r="D60" s="209">
        <v>0</v>
      </c>
      <c r="E60" s="174">
        <v>0</v>
      </c>
    </row>
    <row r="61" spans="2:7">
      <c r="B61" s="210" t="s">
        <v>205</v>
      </c>
      <c r="C61" s="208" t="s">
        <v>206</v>
      </c>
      <c r="D61" s="209">
        <v>0</v>
      </c>
      <c r="E61" s="174">
        <v>0</v>
      </c>
    </row>
    <row r="62" spans="2:7">
      <c r="B62" s="210" t="s">
        <v>207</v>
      </c>
      <c r="C62" s="208" t="s">
        <v>208</v>
      </c>
      <c r="D62" s="209">
        <v>0</v>
      </c>
      <c r="E62" s="174">
        <v>0</v>
      </c>
    </row>
    <row r="63" spans="2:7" ht="25">
      <c r="B63" s="211" t="s">
        <v>5</v>
      </c>
      <c r="C63" s="212" t="s">
        <v>44</v>
      </c>
      <c r="D63" s="209">
        <v>0</v>
      </c>
      <c r="E63" s="174">
        <v>0</v>
      </c>
    </row>
    <row r="64" spans="2:7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3370865.8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3370865.8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3370865.8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3370865.8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9055118110236227" right="0.74803149606299213" top="0.59055118110236227" bottom="0.47244094488188981" header="0.51181102362204722" footer="0.51181102362204722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A00-000000000000}">
  <sheetPr codeName="Arkusz145"/>
  <dimension ref="A1:L95"/>
  <sheetViews>
    <sheetView zoomScale="64" zoomScaleNormal="64" workbookViewId="0">
      <selection activeCell="G94" sqref="G94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161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600852.97</v>
      </c>
      <c r="E11" s="262">
        <f>SUM(E12:E16)</f>
        <v>705803.46</v>
      </c>
    </row>
    <row r="12" spans="2:12">
      <c r="B12" s="83" t="s">
        <v>3</v>
      </c>
      <c r="C12" s="84" t="s">
        <v>4</v>
      </c>
      <c r="D12" s="292">
        <v>600852.97</v>
      </c>
      <c r="E12" s="293">
        <v>705803.46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600852.97</v>
      </c>
      <c r="E21" s="277">
        <f>E11-E17</f>
        <v>705803.46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729495.47</v>
      </c>
      <c r="E26" s="266">
        <f>D21</f>
        <v>600852.97</v>
      </c>
      <c r="G26" s="151"/>
      <c r="H26" s="146"/>
    </row>
    <row r="27" spans="2:11" ht="13">
      <c r="B27" s="6" t="s">
        <v>16</v>
      </c>
      <c r="C27" s="7" t="s">
        <v>106</v>
      </c>
      <c r="D27" s="267">
        <v>-226900.14</v>
      </c>
      <c r="E27" s="268">
        <v>-36722.699999999997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0.11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0.11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226900.25</v>
      </c>
      <c r="E32" s="269">
        <v>36722.699999999997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214023.92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2396.71</v>
      </c>
      <c r="E34" s="271">
        <v>25792.52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179.06</v>
      </c>
      <c r="E35" s="271">
        <v>312.27999999999997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10300.56</v>
      </c>
      <c r="E37" s="271">
        <v>10617.89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0.01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98257.64</v>
      </c>
      <c r="E40" s="275">
        <v>141673.19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600852.97</v>
      </c>
      <c r="E41" s="277">
        <f>SUM(E26,E27,E40)</f>
        <v>705803.46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  <c r="H42" s="171"/>
    </row>
    <row r="43" spans="2:10" ht="13.5">
      <c r="B43" s="242" t="s">
        <v>59</v>
      </c>
      <c r="C43" s="243"/>
      <c r="D43" s="243"/>
      <c r="E43" s="243"/>
      <c r="G43" s="144"/>
      <c r="H43" s="171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5030.24</v>
      </c>
      <c r="E47" s="282">
        <v>3640.88</v>
      </c>
      <c r="G47" s="144"/>
    </row>
    <row r="48" spans="2:10">
      <c r="B48" s="95" t="s">
        <v>5</v>
      </c>
      <c r="C48" s="93" t="s">
        <v>40</v>
      </c>
      <c r="D48" s="281">
        <v>3640.88</v>
      </c>
      <c r="E48" s="283">
        <v>3449.84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145.02199999999999</v>
      </c>
      <c r="E50" s="286">
        <v>165.02959999999999</v>
      </c>
    </row>
    <row r="51" spans="2:5">
      <c r="B51" s="94" t="s">
        <v>5</v>
      </c>
      <c r="C51" s="84" t="s">
        <v>109</v>
      </c>
      <c r="D51" s="281">
        <v>139.82130000000001</v>
      </c>
      <c r="E51" s="286">
        <v>157.65120000000002</v>
      </c>
    </row>
    <row r="52" spans="2:5">
      <c r="B52" s="94" t="s">
        <v>7</v>
      </c>
      <c r="C52" s="84" t="s">
        <v>110</v>
      </c>
      <c r="D52" s="281">
        <v>167.9556</v>
      </c>
      <c r="E52" s="286">
        <v>204.59020000000001</v>
      </c>
    </row>
    <row r="53" spans="2:5" ht="13" thickBot="1">
      <c r="B53" s="96" t="s">
        <v>8</v>
      </c>
      <c r="C53" s="97" t="s">
        <v>40</v>
      </c>
      <c r="D53" s="287">
        <v>165.02959999999999</v>
      </c>
      <c r="E53" s="288">
        <v>204.59020000000001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705803.46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705803.46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705803.46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705803.46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705803.46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B00-000000000000}">
  <sheetPr codeName="Arkusz146">
    <pageSetUpPr fitToPage="1"/>
  </sheetPr>
  <dimension ref="A1:L95"/>
  <sheetViews>
    <sheetView zoomScale="64" zoomScaleNormal="64" workbookViewId="0">
      <selection activeCell="H93" sqref="H93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162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331001.28000000003</v>
      </c>
      <c r="E11" s="262">
        <f>SUM(E12:E16)</f>
        <v>296512.68</v>
      </c>
    </row>
    <row r="12" spans="2:12">
      <c r="B12" s="83" t="s">
        <v>3</v>
      </c>
      <c r="C12" s="84" t="s">
        <v>4</v>
      </c>
      <c r="D12" s="292">
        <v>331001.28000000003</v>
      </c>
      <c r="E12" s="293">
        <v>296512.68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331001.28000000003</v>
      </c>
      <c r="E21" s="277">
        <f>E11-E17</f>
        <v>296512.68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287669.14</v>
      </c>
      <c r="E26" s="266">
        <f>D21</f>
        <v>331001.28000000003</v>
      </c>
      <c r="G26" s="151"/>
    </row>
    <row r="27" spans="2:11" ht="13">
      <c r="B27" s="6" t="s">
        <v>16</v>
      </c>
      <c r="C27" s="7" t="s">
        <v>106</v>
      </c>
      <c r="D27" s="267">
        <v>-5356.79</v>
      </c>
      <c r="E27" s="268">
        <v>-113688.59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0.01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0.01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5356.8</v>
      </c>
      <c r="E32" s="269">
        <v>113688.59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109014.14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87.55</v>
      </c>
      <c r="E35" s="271">
        <v>84.89</v>
      </c>
      <c r="F35" s="52"/>
      <c r="G35" s="171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71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5269.25</v>
      </c>
      <c r="E37" s="271">
        <v>4589.5600000000004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48688.93</v>
      </c>
      <c r="E40" s="275">
        <v>79199.990000000005</v>
      </c>
      <c r="G40" s="151"/>
    </row>
    <row r="41" spans="2:10" ht="13.5" thickBot="1">
      <c r="B41" s="66" t="s">
        <v>36</v>
      </c>
      <c r="C41" s="67" t="s">
        <v>37</v>
      </c>
      <c r="D41" s="712">
        <v>331001.28000000003</v>
      </c>
      <c r="E41" s="277">
        <f>SUM(E26,E27,E40)</f>
        <v>296512.68000000005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483.06</v>
      </c>
      <c r="E47" s="282">
        <v>475.09</v>
      </c>
      <c r="G47" s="144"/>
      <c r="H47" s="153"/>
    </row>
    <row r="48" spans="2:10">
      <c r="B48" s="95" t="s">
        <v>5</v>
      </c>
      <c r="C48" s="93" t="s">
        <v>40</v>
      </c>
      <c r="D48" s="281">
        <v>475.09</v>
      </c>
      <c r="E48" s="283">
        <v>331.56</v>
      </c>
      <c r="G48" s="158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595.51430000000005</v>
      </c>
      <c r="E50" s="286">
        <v>696.71280000000002</v>
      </c>
    </row>
    <row r="51" spans="2:5">
      <c r="B51" s="94" t="s">
        <v>5</v>
      </c>
      <c r="C51" s="84" t="s">
        <v>109</v>
      </c>
      <c r="D51" s="281">
        <v>595.51430000000005</v>
      </c>
      <c r="E51" s="286">
        <v>639.89800000000002</v>
      </c>
    </row>
    <row r="52" spans="2:5">
      <c r="B52" s="94" t="s">
        <v>7</v>
      </c>
      <c r="C52" s="84" t="s">
        <v>110</v>
      </c>
      <c r="D52" s="281">
        <v>719.69220000000007</v>
      </c>
      <c r="E52" s="286">
        <v>894.29570000000001</v>
      </c>
    </row>
    <row r="53" spans="2:5" ht="13" thickBot="1">
      <c r="B53" s="96" t="s">
        <v>8</v>
      </c>
      <c r="C53" s="97" t="s">
        <v>40</v>
      </c>
      <c r="D53" s="287">
        <v>696.71280000000002</v>
      </c>
      <c r="E53" s="288">
        <v>894.29570000000001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296512.68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296512.68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296512.68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296512.68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296512.68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C00-000000000000}">
  <sheetPr codeName="Arkusz147">
    <pageSetUpPr fitToPage="1"/>
  </sheetPr>
  <dimension ref="A1:L95"/>
  <sheetViews>
    <sheetView zoomScale="64" zoomScaleNormal="64" workbookViewId="0">
      <selection activeCell="G93" sqref="G93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163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442193.43</v>
      </c>
      <c r="E11" s="262">
        <f>SUM(E12:E16)</f>
        <v>490350.59</v>
      </c>
    </row>
    <row r="12" spans="2:12">
      <c r="B12" s="83" t="s">
        <v>3</v>
      </c>
      <c r="C12" s="84" t="s">
        <v>4</v>
      </c>
      <c r="D12" s="292">
        <v>442193.43</v>
      </c>
      <c r="E12" s="293">
        <v>490350.59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442193.43</v>
      </c>
      <c r="E21" s="277">
        <f>E11-E17</f>
        <v>490350.59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416736.73</v>
      </c>
      <c r="E26" s="266">
        <f>D21</f>
        <v>442193.43</v>
      </c>
      <c r="G26" s="151"/>
      <c r="H26" s="155"/>
    </row>
    <row r="27" spans="2:11" ht="13">
      <c r="B27" s="6" t="s">
        <v>16</v>
      </c>
      <c r="C27" s="7" t="s">
        <v>106</v>
      </c>
      <c r="D27" s="267">
        <v>-17554.169999999998</v>
      </c>
      <c r="E27" s="268">
        <v>-6192.21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17554.169999999998</v>
      </c>
      <c r="E32" s="269">
        <v>6192.21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11038.66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142.97999999999999</v>
      </c>
      <c r="E35" s="271">
        <v>86.01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6372.52</v>
      </c>
      <c r="E37" s="271">
        <v>6106.2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71"/>
      <c r="I38" s="144"/>
      <c r="J38" s="151"/>
    </row>
    <row r="39" spans="2:10">
      <c r="B39" s="92" t="s">
        <v>32</v>
      </c>
      <c r="C39" s="93" t="s">
        <v>33</v>
      </c>
      <c r="D39" s="272">
        <v>0.01</v>
      </c>
      <c r="E39" s="273">
        <v>0</v>
      </c>
      <c r="F39" s="52"/>
      <c r="G39" s="144"/>
      <c r="H39" s="171"/>
      <c r="I39" s="144"/>
      <c r="J39" s="151"/>
    </row>
    <row r="40" spans="2:10" ht="13.5" thickBot="1">
      <c r="B40" s="64" t="s">
        <v>34</v>
      </c>
      <c r="C40" s="65" t="s">
        <v>35</v>
      </c>
      <c r="D40" s="274">
        <v>43010.87</v>
      </c>
      <c r="E40" s="275">
        <v>54349.37</v>
      </c>
      <c r="G40" s="151"/>
    </row>
    <row r="41" spans="2:10" ht="13.5" thickBot="1">
      <c r="B41" s="66" t="s">
        <v>36</v>
      </c>
      <c r="C41" s="67" t="s">
        <v>37</v>
      </c>
      <c r="D41" s="712">
        <v>442193.43</v>
      </c>
      <c r="E41" s="277">
        <f>SUM(E26,E27,E40)</f>
        <v>490350.58999999997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608.77</v>
      </c>
      <c r="E47" s="282">
        <v>583.96</v>
      </c>
      <c r="G47" s="144"/>
    </row>
    <row r="48" spans="2:10">
      <c r="B48" s="95" t="s">
        <v>5</v>
      </c>
      <c r="C48" s="93" t="s">
        <v>40</v>
      </c>
      <c r="D48" s="281">
        <v>583.96</v>
      </c>
      <c r="E48" s="283">
        <v>576.04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684.55529999999999</v>
      </c>
      <c r="E50" s="286">
        <v>757.23239999999998</v>
      </c>
    </row>
    <row r="51" spans="2:5">
      <c r="B51" s="94" t="s">
        <v>5</v>
      </c>
      <c r="C51" s="84" t="s">
        <v>109</v>
      </c>
      <c r="D51" s="281">
        <v>675.08019999999999</v>
      </c>
      <c r="E51" s="286">
        <v>705.35030000000006</v>
      </c>
    </row>
    <row r="52" spans="2:5">
      <c r="B52" s="94" t="s">
        <v>7</v>
      </c>
      <c r="C52" s="84" t="s">
        <v>110</v>
      </c>
      <c r="D52" s="281">
        <v>772.10480000000007</v>
      </c>
      <c r="E52" s="286">
        <v>851.24400000000003</v>
      </c>
    </row>
    <row r="53" spans="2:5" ht="13" thickBot="1">
      <c r="B53" s="96" t="s">
        <v>8</v>
      </c>
      <c r="C53" s="97" t="s">
        <v>40</v>
      </c>
      <c r="D53" s="287">
        <v>757.23239999999998</v>
      </c>
      <c r="E53" s="288">
        <v>851.24400000000003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490350.59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490350.59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490350.59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490350.59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490350.59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7D00-000000000000}">
  <sheetPr codeName="Arkusz148">
    <pageSetUpPr fitToPage="1"/>
  </sheetPr>
  <dimension ref="A1:L95"/>
  <sheetViews>
    <sheetView zoomScale="64" zoomScaleNormal="64" workbookViewId="0">
      <selection activeCell="G93" sqref="G93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175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83666.77</v>
      </c>
      <c r="E11" s="262">
        <f>SUM(E12:E16)</f>
        <v>90021.36</v>
      </c>
    </row>
    <row r="12" spans="2:12">
      <c r="B12" s="83" t="s">
        <v>3</v>
      </c>
      <c r="C12" s="84" t="s">
        <v>4</v>
      </c>
      <c r="D12" s="292">
        <v>83666.77</v>
      </c>
      <c r="E12" s="293">
        <v>90021.36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83666.77</v>
      </c>
      <c r="E21" s="277">
        <f>E11-E17</f>
        <v>90021.36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  <c r="H25" s="146"/>
    </row>
    <row r="26" spans="2:11" ht="13">
      <c r="B26" s="62" t="s">
        <v>14</v>
      </c>
      <c r="C26" s="63" t="s">
        <v>15</v>
      </c>
      <c r="D26" s="711">
        <v>78727.97</v>
      </c>
      <c r="E26" s="266">
        <f>D21</f>
        <v>83666.77</v>
      </c>
      <c r="G26" s="151"/>
      <c r="H26" s="146"/>
    </row>
    <row r="27" spans="2:11" ht="13">
      <c r="B27" s="6" t="s">
        <v>16</v>
      </c>
      <c r="C27" s="7" t="s">
        <v>106</v>
      </c>
      <c r="D27" s="267">
        <v>-1007.21</v>
      </c>
      <c r="E27" s="268">
        <v>-1667.62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1007.21</v>
      </c>
      <c r="E32" s="269">
        <v>1667.62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0</v>
      </c>
      <c r="E35" s="271">
        <v>0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1007.21</v>
      </c>
      <c r="E37" s="271">
        <v>1667.62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5946.01</v>
      </c>
      <c r="E40" s="275">
        <v>8022.21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83666.77</v>
      </c>
      <c r="E41" s="277">
        <f>SUM(E26,E27,E40)</f>
        <v>90021.360000000015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71"/>
    </row>
    <row r="44" spans="2:10" ht="14" thickBot="1">
      <c r="B44" s="241" t="s">
        <v>116</v>
      </c>
      <c r="C44" s="244"/>
      <c r="D44" s="244"/>
      <c r="E44" s="244"/>
      <c r="G44" s="171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182.36</v>
      </c>
      <c r="E47" s="282">
        <v>180.11</v>
      </c>
      <c r="G47" s="144"/>
    </row>
    <row r="48" spans="2:10">
      <c r="B48" s="95" t="s">
        <v>5</v>
      </c>
      <c r="C48" s="93" t="s">
        <v>40</v>
      </c>
      <c r="D48" s="281">
        <v>180.11</v>
      </c>
      <c r="E48" s="283">
        <v>176.66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431.71730000000002</v>
      </c>
      <c r="E50" s="286">
        <v>464.53149999999999</v>
      </c>
    </row>
    <row r="51" spans="2:5">
      <c r="B51" s="94" t="s">
        <v>5</v>
      </c>
      <c r="C51" s="84" t="s">
        <v>109</v>
      </c>
      <c r="D51" s="281">
        <v>428.60250000000002</v>
      </c>
      <c r="E51" s="286">
        <v>461.06990000000002</v>
      </c>
    </row>
    <row r="52" spans="2:5">
      <c r="B52" s="94" t="s">
        <v>7</v>
      </c>
      <c r="C52" s="84" t="s">
        <v>110</v>
      </c>
      <c r="D52" s="281">
        <v>467.029</v>
      </c>
      <c r="E52" s="286">
        <v>509.62520000000001</v>
      </c>
    </row>
    <row r="53" spans="2:5" ht="13" thickBot="1">
      <c r="B53" s="96" t="s">
        <v>8</v>
      </c>
      <c r="C53" s="97" t="s">
        <v>40</v>
      </c>
      <c r="D53" s="287">
        <v>464.53149999999999</v>
      </c>
      <c r="E53" s="288">
        <v>509.57409999999999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90021.36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90021.36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90021.36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90021.36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90021.36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400-000000000000}">
  <sheetPr codeName="Arkusz157"/>
  <dimension ref="A1:L95"/>
  <sheetViews>
    <sheetView zoomScale="64" zoomScaleNormal="64" workbookViewId="0">
      <selection activeCell="G93" sqref="G93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164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customHeight="1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819733.16</v>
      </c>
      <c r="E11" s="262">
        <f>SUM(E12:E16)</f>
        <v>925916.6</v>
      </c>
    </row>
    <row r="12" spans="2:12">
      <c r="B12" s="83" t="s">
        <v>3</v>
      </c>
      <c r="C12" s="84" t="s">
        <v>4</v>
      </c>
      <c r="D12" s="292">
        <v>819733.16</v>
      </c>
      <c r="E12" s="293">
        <v>925916.6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819733.16</v>
      </c>
      <c r="E21" s="277">
        <f>E11-E17</f>
        <v>925916.6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303" t="s">
        <v>200</v>
      </c>
    </row>
    <row r="26" spans="2:11" ht="13">
      <c r="B26" s="62" t="s">
        <v>14</v>
      </c>
      <c r="C26" s="63" t="s">
        <v>15</v>
      </c>
      <c r="D26" s="711">
        <v>1161467.5900000001</v>
      </c>
      <c r="E26" s="266">
        <f>D21</f>
        <v>819733.16</v>
      </c>
      <c r="G26" s="151"/>
    </row>
    <row r="27" spans="2:11" ht="13">
      <c r="B27" s="6" t="s">
        <v>16</v>
      </c>
      <c r="C27" s="7" t="s">
        <v>106</v>
      </c>
      <c r="D27" s="267">
        <v>-211708.45</v>
      </c>
      <c r="E27" s="268">
        <v>-26071.69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48120.94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48120.94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211708.45</v>
      </c>
      <c r="E32" s="269">
        <v>74192.63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0</v>
      </c>
      <c r="E33" s="271">
        <v>48207.92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137127.1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10825.09</v>
      </c>
      <c r="E35" s="271">
        <v>11861.96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15635.29</v>
      </c>
      <c r="E37" s="271">
        <v>14122.75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48120.97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-130025.98</v>
      </c>
      <c r="E40" s="275">
        <v>132255.13</v>
      </c>
      <c r="G40" s="151"/>
      <c r="H40" s="171"/>
    </row>
    <row r="41" spans="2:10" ht="13.5" thickBot="1">
      <c r="B41" s="66" t="s">
        <v>36</v>
      </c>
      <c r="C41" s="67" t="s">
        <v>37</v>
      </c>
      <c r="D41" s="712">
        <v>819733.16</v>
      </c>
      <c r="E41" s="277">
        <f>SUM(E26,E27,E40)</f>
        <v>925916.60000000009</v>
      </c>
      <c r="F41" s="54"/>
      <c r="G41" s="151"/>
      <c r="H41" s="17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92547.217999999993</v>
      </c>
      <c r="E47" s="282">
        <v>74589.004772999993</v>
      </c>
      <c r="G47" s="144"/>
    </row>
    <row r="48" spans="2:10">
      <c r="B48" s="95" t="s">
        <v>5</v>
      </c>
      <c r="C48" s="93" t="s">
        <v>40</v>
      </c>
      <c r="D48" s="281">
        <v>74589.004772999993</v>
      </c>
      <c r="E48" s="283">
        <v>72450.437999999995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12.55</v>
      </c>
      <c r="E50" s="286">
        <v>10.99</v>
      </c>
    </row>
    <row r="51" spans="2:5">
      <c r="B51" s="94" t="s">
        <v>5</v>
      </c>
      <c r="C51" s="84" t="s">
        <v>109</v>
      </c>
      <c r="D51" s="281">
        <v>10.98</v>
      </c>
      <c r="E51" s="286">
        <v>10.9</v>
      </c>
    </row>
    <row r="52" spans="2:5">
      <c r="B52" s="94" t="s">
        <v>7</v>
      </c>
      <c r="C52" s="84" t="s">
        <v>110</v>
      </c>
      <c r="D52" s="281">
        <v>12.58</v>
      </c>
      <c r="E52" s="286">
        <v>12.85</v>
      </c>
    </row>
    <row r="53" spans="2:5" ht="13" thickBot="1">
      <c r="B53" s="96" t="s">
        <v>8</v>
      </c>
      <c r="C53" s="97" t="s">
        <v>40</v>
      </c>
      <c r="D53" s="287">
        <v>10.99</v>
      </c>
      <c r="E53" s="288">
        <v>12.78</v>
      </c>
    </row>
    <row r="54" spans="2:5">
      <c r="B54" s="98"/>
      <c r="C54" s="99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925916.6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925916.6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925916.6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925916.6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925916.6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500-000000000000}">
  <sheetPr codeName="Arkusz158"/>
  <dimension ref="A1:L95"/>
  <sheetViews>
    <sheetView zoomScale="64" zoomScaleNormal="64" workbookViewId="0">
      <selection activeCell="G93" sqref="G93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165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2387625.39</v>
      </c>
      <c r="E11" s="262">
        <f>SUM(E12:E16)</f>
        <v>2685063.98</v>
      </c>
    </row>
    <row r="12" spans="2:12">
      <c r="B12" s="83" t="s">
        <v>3</v>
      </c>
      <c r="C12" s="84" t="s">
        <v>4</v>
      </c>
      <c r="D12" s="292">
        <v>2387625.39</v>
      </c>
      <c r="E12" s="293">
        <v>2685063.98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2387625.39</v>
      </c>
      <c r="E21" s="277">
        <f>E11-E17</f>
        <v>2685063.98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3059098.94</v>
      </c>
      <c r="E26" s="266">
        <f>D21</f>
        <v>2387625.39</v>
      </c>
      <c r="G26" s="151"/>
    </row>
    <row r="27" spans="2:11" ht="13">
      <c r="B27" s="6" t="s">
        <v>16</v>
      </c>
      <c r="C27" s="7" t="s">
        <v>106</v>
      </c>
      <c r="D27" s="267">
        <v>-484102.11</v>
      </c>
      <c r="E27" s="268">
        <v>-167491.04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49014.37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49014.37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484102.11</v>
      </c>
      <c r="E32" s="269">
        <v>216505.41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232536.92</v>
      </c>
      <c r="E33" s="271">
        <v>137746.82999999999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135277.87</v>
      </c>
      <c r="E34" s="271">
        <v>11484.7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22874.25</v>
      </c>
      <c r="E35" s="271">
        <v>25858.49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44398.7</v>
      </c>
      <c r="E37" s="271">
        <v>41415.39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49014.37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-187371.44</v>
      </c>
      <c r="E40" s="275">
        <v>464929.63</v>
      </c>
      <c r="G40" s="151"/>
    </row>
    <row r="41" spans="2:10" ht="13.5" thickBot="1">
      <c r="B41" s="66" t="s">
        <v>36</v>
      </c>
      <c r="C41" s="67" t="s">
        <v>37</v>
      </c>
      <c r="D41" s="712">
        <v>2387625.39</v>
      </c>
      <c r="E41" s="277">
        <f>SUM(E26,E27,E40)</f>
        <v>2685063.98</v>
      </c>
      <c r="F41" s="54"/>
      <c r="G41" s="151"/>
      <c r="H41" s="171"/>
    </row>
    <row r="42" spans="2:10" ht="13">
      <c r="B42" s="61"/>
      <c r="C42" s="61"/>
      <c r="D42" s="278"/>
      <c r="E42" s="278"/>
      <c r="F42" s="54"/>
      <c r="G42" s="145"/>
      <c r="H42" s="171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42147.96</v>
      </c>
      <c r="E47" s="282">
        <v>35330.354911000002</v>
      </c>
      <c r="G47" s="144"/>
      <c r="H47" s="153"/>
    </row>
    <row r="48" spans="2:10">
      <c r="B48" s="95" t="s">
        <v>5</v>
      </c>
      <c r="C48" s="93" t="s">
        <v>40</v>
      </c>
      <c r="D48" s="281">
        <v>35330.354911000002</v>
      </c>
      <c r="E48" s="283">
        <v>33148.938000000002</v>
      </c>
      <c r="G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72.58</v>
      </c>
      <c r="E50" s="286">
        <v>67.58</v>
      </c>
    </row>
    <row r="51" spans="2:5">
      <c r="B51" s="94" t="s">
        <v>5</v>
      </c>
      <c r="C51" s="84" t="s">
        <v>109</v>
      </c>
      <c r="D51" s="281">
        <v>67.55</v>
      </c>
      <c r="E51" s="286">
        <v>67.320000000000007</v>
      </c>
    </row>
    <row r="52" spans="2:5">
      <c r="B52" s="94" t="s">
        <v>7</v>
      </c>
      <c r="C52" s="84" t="s">
        <v>110</v>
      </c>
      <c r="D52" s="281">
        <v>76.22</v>
      </c>
      <c r="E52" s="286">
        <v>81.17</v>
      </c>
    </row>
    <row r="53" spans="2:5" ht="13" thickBot="1">
      <c r="B53" s="96" t="s">
        <v>8</v>
      </c>
      <c r="C53" s="97" t="s">
        <v>40</v>
      </c>
      <c r="D53" s="287">
        <v>67.58</v>
      </c>
      <c r="E53" s="288">
        <v>81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2685063.98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2685063.98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2685063.98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2685063.98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v>0</v>
      </c>
      <c r="E93" s="200">
        <v>0</v>
      </c>
    </row>
    <row r="94" spans="2:5">
      <c r="B94" s="215" t="s">
        <v>5</v>
      </c>
      <c r="C94" s="212" t="s">
        <v>114</v>
      </c>
      <c r="D94" s="214">
        <f>D92</f>
        <v>2685063.98</v>
      </c>
      <c r="E94" s="200">
        <f>E92</f>
        <v>1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700-000000000000}">
  <sheetPr codeName="Arkusz160"/>
  <dimension ref="A1:L95"/>
  <sheetViews>
    <sheetView zoomScale="64" zoomScaleNormal="64" workbookViewId="0">
      <selection activeCell="G1" sqref="G1:N1048576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H2" s="157"/>
      <c r="I2" s="157"/>
      <c r="J2" s="151"/>
      <c r="L2" s="52"/>
    </row>
    <row r="3" spans="2:12" ht="15.5">
      <c r="B3" s="238" t="s">
        <v>201</v>
      </c>
      <c r="C3" s="238"/>
      <c r="D3" s="238"/>
      <c r="E3" s="238"/>
      <c r="H3" s="157"/>
      <c r="I3" s="157"/>
      <c r="J3" s="151"/>
    </row>
    <row r="4" spans="2:12" ht="14">
      <c r="B4" s="55"/>
      <c r="C4" s="55"/>
      <c r="D4" s="258"/>
      <c r="E4" s="258"/>
      <c r="J4" s="151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176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154090.56</v>
      </c>
      <c r="E11" s="262">
        <f>SUM(E12:E16)</f>
        <v>154754.48000000001</v>
      </c>
    </row>
    <row r="12" spans="2:12">
      <c r="B12" s="83" t="s">
        <v>3</v>
      </c>
      <c r="C12" s="84" t="s">
        <v>4</v>
      </c>
      <c r="D12" s="292">
        <v>154090.56</v>
      </c>
      <c r="E12" s="293">
        <v>154754.48000000001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154090.56</v>
      </c>
      <c r="E21" s="277">
        <f>E11-E17</f>
        <v>154754.48000000001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142962.39000000001</v>
      </c>
      <c r="E26" s="266">
        <f>D21</f>
        <v>154090.56</v>
      </c>
      <c r="G26" s="151"/>
      <c r="H26" s="146"/>
    </row>
    <row r="27" spans="2:11" ht="13">
      <c r="B27" s="6" t="s">
        <v>16</v>
      </c>
      <c r="C27" s="7" t="s">
        <v>106</v>
      </c>
      <c r="D27" s="267">
        <v>-12248.54</v>
      </c>
      <c r="E27" s="268">
        <v>-20516.28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0</v>
      </c>
      <c r="E28" s="269">
        <v>0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0</v>
      </c>
      <c r="E29" s="271">
        <v>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12248.54</v>
      </c>
      <c r="E32" s="269">
        <v>20516.28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9690.67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18387.55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478.62</v>
      </c>
      <c r="E35" s="271">
        <v>331.55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2079.2399999999998</v>
      </c>
      <c r="E37" s="271">
        <v>1797.17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0.01</v>
      </c>
      <c r="E39" s="273">
        <v>0.01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23376.71</v>
      </c>
      <c r="E40" s="275">
        <v>21180.2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154090.56</v>
      </c>
      <c r="E41" s="277">
        <f>SUM(E26,E27,E40)</f>
        <v>154754.48000000001</v>
      </c>
      <c r="F41" s="54"/>
      <c r="G41" s="171"/>
      <c r="H41" s="146"/>
    </row>
    <row r="42" spans="2:10" ht="13">
      <c r="B42" s="61"/>
      <c r="C42" s="61"/>
      <c r="D42" s="278"/>
      <c r="E42" s="278"/>
      <c r="F42" s="54"/>
      <c r="G42" s="171"/>
      <c r="H42" s="146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642.67200000000003</v>
      </c>
      <c r="E47" s="282">
        <v>590.24959999999999</v>
      </c>
      <c r="G47" s="144"/>
    </row>
    <row r="48" spans="2:10">
      <c r="B48" s="95" t="s">
        <v>5</v>
      </c>
      <c r="C48" s="93" t="s">
        <v>40</v>
      </c>
      <c r="D48" s="281">
        <v>590.24959999999999</v>
      </c>
      <c r="E48" s="283">
        <v>514.61320000000001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222.45</v>
      </c>
      <c r="E50" s="286">
        <v>261.06</v>
      </c>
    </row>
    <row r="51" spans="2:5">
      <c r="B51" s="94" t="s">
        <v>5</v>
      </c>
      <c r="C51" s="84" t="s">
        <v>109</v>
      </c>
      <c r="D51" s="281">
        <v>211.87</v>
      </c>
      <c r="E51" s="286">
        <v>194.26</v>
      </c>
    </row>
    <row r="52" spans="2:5">
      <c r="B52" s="94" t="s">
        <v>7</v>
      </c>
      <c r="C52" s="84" t="s">
        <v>110</v>
      </c>
      <c r="D52" s="281">
        <v>279.31</v>
      </c>
      <c r="E52" s="286">
        <v>310.81</v>
      </c>
    </row>
    <row r="53" spans="2:5" ht="13" thickBot="1">
      <c r="B53" s="96" t="s">
        <v>8</v>
      </c>
      <c r="C53" s="97" t="s">
        <v>40</v>
      </c>
      <c r="D53" s="287">
        <v>261.06</v>
      </c>
      <c r="E53" s="288">
        <v>300.72000000000003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154754.48000000001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154754.48000000001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154754.48000000001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154754.48000000001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154754.48000000001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800-000000000000}">
  <sheetPr codeName="Arkusz161"/>
  <dimension ref="A1:L95"/>
  <sheetViews>
    <sheetView zoomScale="64" zoomScaleNormal="64" workbookViewId="0">
      <selection activeCell="I24" sqref="I24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169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89148.23</v>
      </c>
      <c r="E11" s="262">
        <f>SUM(E12:E16)</f>
        <v>114761.18</v>
      </c>
    </row>
    <row r="12" spans="2:12">
      <c r="B12" s="83" t="s">
        <v>3</v>
      </c>
      <c r="C12" s="84" t="s">
        <v>4</v>
      </c>
      <c r="D12" s="292">
        <v>89148.23</v>
      </c>
      <c r="E12" s="293">
        <v>114761.18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89148.23</v>
      </c>
      <c r="E21" s="277">
        <f>E11-E17</f>
        <v>114761.18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147302.39000000001</v>
      </c>
      <c r="E26" s="266">
        <f>D21</f>
        <v>89148.23</v>
      </c>
      <c r="G26" s="151"/>
      <c r="H26" s="146"/>
    </row>
    <row r="27" spans="2:11" ht="13">
      <c r="B27" s="6" t="s">
        <v>16</v>
      </c>
      <c r="C27" s="7" t="s">
        <v>106</v>
      </c>
      <c r="D27" s="267">
        <v>-77333.83</v>
      </c>
      <c r="E27" s="268">
        <v>5295.89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6686.94</v>
      </c>
      <c r="E28" s="269">
        <v>6380.73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6139.61</v>
      </c>
      <c r="E29" s="271">
        <v>4855.1000000000004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547.33000000000004</v>
      </c>
      <c r="E31" s="271">
        <v>1525.63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84020.77</v>
      </c>
      <c r="E32" s="269">
        <v>1084.8399999999999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82433.66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448.3</v>
      </c>
      <c r="E35" s="271">
        <v>246.56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1138.81</v>
      </c>
      <c r="E37" s="271">
        <v>838.25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0.03</v>
      </c>
      <c r="F39" s="52"/>
      <c r="G39" s="171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19179.669999999998</v>
      </c>
      <c r="E40" s="275">
        <v>20317.060000000001</v>
      </c>
      <c r="G40" s="171"/>
      <c r="H40" s="146"/>
    </row>
    <row r="41" spans="2:10" ht="13.5" thickBot="1">
      <c r="B41" s="66" t="s">
        <v>36</v>
      </c>
      <c r="C41" s="67" t="s">
        <v>37</v>
      </c>
      <c r="D41" s="712">
        <v>89148.23</v>
      </c>
      <c r="E41" s="277">
        <f>SUM(E26,E27,E40)</f>
        <v>114761.18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  <c r="H42" s="146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904.91700000000003</v>
      </c>
      <c r="E47" s="282">
        <v>482.97879999999998</v>
      </c>
      <c r="G47" s="144"/>
      <c r="H47" s="153"/>
    </row>
    <row r="48" spans="2:10">
      <c r="B48" s="95" t="s">
        <v>5</v>
      </c>
      <c r="C48" s="93" t="s">
        <v>40</v>
      </c>
      <c r="D48" s="281">
        <v>482.97879999999998</v>
      </c>
      <c r="E48" s="283">
        <v>508.19760000000002</v>
      </c>
      <c r="G48" s="153"/>
    </row>
    <row r="49" spans="2:8" ht="13">
      <c r="B49" s="77" t="s">
        <v>22</v>
      </c>
      <c r="C49" s="79" t="s">
        <v>108</v>
      </c>
      <c r="D49" s="284"/>
      <c r="E49" s="285"/>
      <c r="H49" s="156"/>
    </row>
    <row r="50" spans="2:8">
      <c r="B50" s="94" t="s">
        <v>3</v>
      </c>
      <c r="C50" s="84" t="s">
        <v>39</v>
      </c>
      <c r="D50" s="281">
        <v>162.78</v>
      </c>
      <c r="E50" s="286">
        <v>184.58</v>
      </c>
    </row>
    <row r="51" spans="2:8">
      <c r="B51" s="94" t="s">
        <v>5</v>
      </c>
      <c r="C51" s="84" t="s">
        <v>109</v>
      </c>
      <c r="D51" s="281">
        <v>158.65</v>
      </c>
      <c r="E51" s="286">
        <v>184.43</v>
      </c>
    </row>
    <row r="52" spans="2:8">
      <c r="B52" s="94" t="s">
        <v>7</v>
      </c>
      <c r="C52" s="84" t="s">
        <v>110</v>
      </c>
      <c r="D52" s="281">
        <v>192.61</v>
      </c>
      <c r="E52" s="286">
        <v>225.82</v>
      </c>
    </row>
    <row r="53" spans="2:8" ht="13" thickBot="1">
      <c r="B53" s="96" t="s">
        <v>8</v>
      </c>
      <c r="C53" s="97" t="s">
        <v>40</v>
      </c>
      <c r="D53" s="287">
        <v>184.58</v>
      </c>
      <c r="E53" s="288">
        <v>225.82</v>
      </c>
    </row>
    <row r="54" spans="2:8">
      <c r="B54" s="75"/>
      <c r="C54" s="76"/>
      <c r="D54" s="289"/>
      <c r="E54" s="289"/>
    </row>
    <row r="55" spans="2:8" ht="13.5">
      <c r="B55" s="242" t="s">
        <v>61</v>
      </c>
      <c r="C55" s="245"/>
      <c r="D55" s="245"/>
      <c r="E55" s="245"/>
    </row>
    <row r="56" spans="2:8" ht="14" thickBot="1">
      <c r="B56" s="241" t="s">
        <v>111</v>
      </c>
      <c r="C56" s="246"/>
      <c r="D56" s="246"/>
      <c r="E56" s="246"/>
    </row>
    <row r="57" spans="2:8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8" ht="13">
      <c r="B58" s="204" t="s">
        <v>17</v>
      </c>
      <c r="C58" s="205" t="s">
        <v>42</v>
      </c>
      <c r="D58" s="206">
        <f>D71+D87</f>
        <v>114761.18</v>
      </c>
      <c r="E58" s="190">
        <f>D58/E21</f>
        <v>1</v>
      </c>
    </row>
    <row r="59" spans="2:8" ht="25">
      <c r="B59" s="207" t="s">
        <v>3</v>
      </c>
      <c r="C59" s="208" t="s">
        <v>43</v>
      </c>
      <c r="D59" s="209">
        <v>0</v>
      </c>
      <c r="E59" s="174">
        <v>0</v>
      </c>
    </row>
    <row r="60" spans="2:8">
      <c r="B60" s="210" t="s">
        <v>204</v>
      </c>
      <c r="C60" s="208" t="s">
        <v>119</v>
      </c>
      <c r="D60" s="209">
        <v>0</v>
      </c>
      <c r="E60" s="174">
        <v>0</v>
      </c>
    </row>
    <row r="61" spans="2:8">
      <c r="B61" s="210" t="s">
        <v>205</v>
      </c>
      <c r="C61" s="208" t="s">
        <v>206</v>
      </c>
      <c r="D61" s="209">
        <v>0</v>
      </c>
      <c r="E61" s="174">
        <v>0</v>
      </c>
    </row>
    <row r="62" spans="2:8">
      <c r="B62" s="210" t="s">
        <v>207</v>
      </c>
      <c r="C62" s="208" t="s">
        <v>208</v>
      </c>
      <c r="D62" s="209">
        <v>0</v>
      </c>
      <c r="E62" s="174">
        <v>0</v>
      </c>
    </row>
    <row r="63" spans="2:8" ht="25">
      <c r="B63" s="211" t="s">
        <v>5</v>
      </c>
      <c r="C63" s="212" t="s">
        <v>44</v>
      </c>
      <c r="D63" s="209">
        <v>0</v>
      </c>
      <c r="E63" s="174">
        <v>0</v>
      </c>
    </row>
    <row r="64" spans="2:8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114761.18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114761.18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114761.18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114761.18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" right="0.7" top="0.75" bottom="0.75" header="0.3" footer="0.3"/>
  <pageSetup paperSize="9" orientation="portrait" horizontalDpi="90" verticalDpi="90" r:id="rId1"/>
  <headerFooter>
    <oddHeader>&amp;C&amp;"Calibri"&amp;10&amp;K000000Confidential&amp;1#</oddHeader>
  </headerFooter>
  <customProperties>
    <customPr name="_pios_id" r:id="rId2"/>
  </customProperties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B00-000000000000}">
  <sheetPr codeName="Arkusz164"/>
  <dimension ref="A1:L95"/>
  <sheetViews>
    <sheetView zoomScale="64" zoomScaleNormal="64" workbookViewId="0">
      <selection activeCell="I24" sqref="I24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170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13619.64</v>
      </c>
      <c r="E11" s="262">
        <f>SUM(E12:E16)</f>
        <v>19375.25</v>
      </c>
    </row>
    <row r="12" spans="2:12">
      <c r="B12" s="83" t="s">
        <v>3</v>
      </c>
      <c r="C12" s="84" t="s">
        <v>4</v>
      </c>
      <c r="D12" s="292">
        <v>13619.64</v>
      </c>
      <c r="E12" s="293">
        <v>19375.25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13619.64</v>
      </c>
      <c r="E21" s="277">
        <f>E11-E17</f>
        <v>19375.25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122018.18</v>
      </c>
      <c r="E26" s="266">
        <f>D21</f>
        <v>13619.64</v>
      </c>
      <c r="G26" s="151"/>
    </row>
    <row r="27" spans="2:11" ht="13">
      <c r="B27" s="6" t="s">
        <v>16</v>
      </c>
      <c r="C27" s="7" t="s">
        <v>106</v>
      </c>
      <c r="D27" s="267">
        <v>-120365.53</v>
      </c>
      <c r="E27" s="268">
        <v>808.89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1149.55</v>
      </c>
      <c r="E28" s="269">
        <v>1149.57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1149.55</v>
      </c>
      <c r="E29" s="271">
        <v>1149.57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121515.08</v>
      </c>
      <c r="E32" s="269">
        <v>340.68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120445.5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116.19</v>
      </c>
      <c r="E35" s="271">
        <v>149.97</v>
      </c>
      <c r="F35" s="52"/>
      <c r="G35" s="171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71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953.39</v>
      </c>
      <c r="E37" s="271">
        <v>190.63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0.08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11966.99</v>
      </c>
      <c r="E40" s="275">
        <v>4946.72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13619.64</v>
      </c>
      <c r="E41" s="277">
        <f>SUM(E26,E27,E40)</f>
        <v>19375.25</v>
      </c>
      <c r="F41" s="54"/>
      <c r="G41" s="15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430.9008</v>
      </c>
      <c r="E47" s="282">
        <v>47.689500000000002</v>
      </c>
      <c r="G47" s="144"/>
    </row>
    <row r="48" spans="2:10">
      <c r="B48" s="95" t="s">
        <v>5</v>
      </c>
      <c r="C48" s="93" t="s">
        <v>40</v>
      </c>
      <c r="D48" s="281">
        <v>47.689500000000002</v>
      </c>
      <c r="E48" s="283">
        <v>50.052300000000002</v>
      </c>
      <c r="G48" s="144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283.17</v>
      </c>
      <c r="E50" s="286">
        <v>285.58999999999997</v>
      </c>
    </row>
    <row r="51" spans="2:5">
      <c r="B51" s="94" t="s">
        <v>5</v>
      </c>
      <c r="C51" s="84" t="s">
        <v>109</v>
      </c>
      <c r="D51" s="281">
        <v>266.28000000000003</v>
      </c>
      <c r="E51" s="286">
        <v>285.58999999999997</v>
      </c>
    </row>
    <row r="52" spans="2:5">
      <c r="B52" s="94" t="s">
        <v>7</v>
      </c>
      <c r="C52" s="84" t="s">
        <v>110</v>
      </c>
      <c r="D52" s="281">
        <v>317.36</v>
      </c>
      <c r="E52" s="286">
        <v>387.1</v>
      </c>
    </row>
    <row r="53" spans="2:5" ht="13" thickBot="1">
      <c r="B53" s="96" t="s">
        <v>8</v>
      </c>
      <c r="C53" s="97" t="s">
        <v>40</v>
      </c>
      <c r="D53" s="287">
        <v>285.58999999999997</v>
      </c>
      <c r="E53" s="288">
        <v>387.1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19375.25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19375.25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19375.25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19375.25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19375.25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3" right="0.75" top="0.52" bottom="0.68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M95"/>
  <sheetViews>
    <sheetView zoomScale="70" zoomScaleNormal="70" workbookViewId="0">
      <selection activeCell="G25" sqref="G25"/>
    </sheetView>
  </sheetViews>
  <sheetFormatPr defaultRowHeight="10"/>
  <cols>
    <col min="1" max="1" width="9.1796875" style="1"/>
    <col min="2" max="2" width="4.1796875" style="1" bestFit="1" customWidth="1"/>
    <col min="3" max="3" width="77.7265625" style="1" customWidth="1"/>
    <col min="4" max="4" width="17" style="448" bestFit="1" customWidth="1"/>
    <col min="5" max="5" width="16.453125" style="448" bestFit="1" customWidth="1"/>
    <col min="6" max="6" width="7.453125" style="304" customWidth="1"/>
    <col min="7" max="7" width="18" style="304" customWidth="1"/>
    <col min="8" max="8" width="16.1796875" style="304" customWidth="1"/>
    <col min="9" max="9" width="4.7265625" style="304" customWidth="1"/>
    <col min="10" max="10" width="8.54296875" style="304" bestFit="1" customWidth="1"/>
    <col min="11" max="11" width="7.81640625" style="304" bestFit="1" customWidth="1"/>
    <col min="12" max="12" width="12.453125" style="304" customWidth="1"/>
    <col min="13" max="16384" width="8.7265625" style="304"/>
  </cols>
  <sheetData>
    <row r="1" spans="2:12">
      <c r="D1" s="257"/>
      <c r="E1" s="257"/>
    </row>
    <row r="2" spans="2:12" ht="10.5">
      <c r="B2" s="305" t="s">
        <v>234</v>
      </c>
      <c r="C2" s="305"/>
      <c r="D2" s="305"/>
      <c r="E2" s="305"/>
      <c r="L2" s="123"/>
    </row>
    <row r="3" spans="2:12" ht="10.5">
      <c r="B3" s="305" t="s">
        <v>201</v>
      </c>
      <c r="C3" s="305"/>
      <c r="D3" s="305"/>
      <c r="E3" s="305"/>
    </row>
    <row r="4" spans="2:12" ht="10.5">
      <c r="B4" s="306"/>
      <c r="C4" s="306"/>
      <c r="D4" s="391"/>
      <c r="E4" s="391"/>
    </row>
    <row r="5" spans="2:12">
      <c r="B5" s="307" t="s">
        <v>0</v>
      </c>
      <c r="C5" s="307"/>
      <c r="D5" s="307"/>
      <c r="E5" s="307"/>
    </row>
    <row r="6" spans="2:12">
      <c r="B6" s="308" t="s">
        <v>87</v>
      </c>
      <c r="C6" s="308"/>
      <c r="D6" s="308"/>
      <c r="E6" s="308"/>
    </row>
    <row r="7" spans="2:12">
      <c r="B7" s="309"/>
      <c r="C7" s="309"/>
      <c r="D7" s="392"/>
      <c r="E7" s="392"/>
    </row>
    <row r="8" spans="2:12" ht="10.5">
      <c r="B8" s="310" t="s">
        <v>17</v>
      </c>
      <c r="C8" s="311"/>
      <c r="D8" s="311"/>
      <c r="E8" s="311"/>
    </row>
    <row r="9" spans="2:12" ht="11" thickBot="1">
      <c r="B9" s="312" t="s">
        <v>98</v>
      </c>
      <c r="C9" s="312"/>
      <c r="D9" s="312"/>
      <c r="E9" s="312"/>
    </row>
    <row r="10" spans="2:12" ht="11" thickBot="1">
      <c r="B10" s="313"/>
      <c r="C10" s="314" t="s">
        <v>1</v>
      </c>
      <c r="D10" s="393" t="s">
        <v>195</v>
      </c>
      <c r="E10" s="394" t="s">
        <v>200</v>
      </c>
      <c r="G10" s="123"/>
    </row>
    <row r="11" spans="2:12" ht="10.5">
      <c r="B11" s="315" t="s">
        <v>2</v>
      </c>
      <c r="C11" s="316" t="s">
        <v>104</v>
      </c>
      <c r="D11" s="395">
        <v>81541685.890000001</v>
      </c>
      <c r="E11" s="396">
        <f>SUM(E12:E14,E16)</f>
        <v>87982485.799999997</v>
      </c>
      <c r="H11" s="123"/>
    </row>
    <row r="12" spans="2:12">
      <c r="B12" s="317" t="s">
        <v>3</v>
      </c>
      <c r="C12" s="318" t="s">
        <v>4</v>
      </c>
      <c r="D12" s="397">
        <v>81498446.289999992</v>
      </c>
      <c r="E12" s="398">
        <v>87970008.159999996</v>
      </c>
      <c r="H12" s="123"/>
    </row>
    <row r="13" spans="2:12">
      <c r="B13" s="317" t="s">
        <v>5</v>
      </c>
      <c r="C13" s="318" t="s">
        <v>6</v>
      </c>
      <c r="D13" s="397">
        <v>235.48</v>
      </c>
      <c r="E13" s="398">
        <v>592.12</v>
      </c>
      <c r="H13" s="123"/>
    </row>
    <row r="14" spans="2:12">
      <c r="B14" s="317" t="s">
        <v>7</v>
      </c>
      <c r="C14" s="318" t="s">
        <v>9</v>
      </c>
      <c r="D14" s="397">
        <v>43004.12</v>
      </c>
      <c r="E14" s="398">
        <v>11885.52</v>
      </c>
      <c r="H14" s="123"/>
    </row>
    <row r="15" spans="2:12">
      <c r="B15" s="317" t="s">
        <v>101</v>
      </c>
      <c r="C15" s="318" t="s">
        <v>10</v>
      </c>
      <c r="D15" s="397">
        <v>43004.12</v>
      </c>
      <c r="E15" s="398">
        <v>11885.52</v>
      </c>
      <c r="H15" s="123"/>
    </row>
    <row r="16" spans="2:12">
      <c r="B16" s="319" t="s">
        <v>102</v>
      </c>
      <c r="C16" s="320" t="s">
        <v>11</v>
      </c>
      <c r="D16" s="399">
        <v>0</v>
      </c>
      <c r="E16" s="400">
        <v>0</v>
      </c>
      <c r="H16" s="123"/>
    </row>
    <row r="17" spans="2:13" ht="10.5">
      <c r="B17" s="321" t="s">
        <v>12</v>
      </c>
      <c r="C17" s="322" t="s">
        <v>64</v>
      </c>
      <c r="D17" s="401">
        <v>104067.24</v>
      </c>
      <c r="E17" s="402">
        <f>SUM(E18:E20)</f>
        <v>111388.24</v>
      </c>
    </row>
    <row r="18" spans="2:13">
      <c r="B18" s="317" t="s">
        <v>3</v>
      </c>
      <c r="C18" s="318" t="s">
        <v>10</v>
      </c>
      <c r="D18" s="399">
        <v>104067.24</v>
      </c>
      <c r="E18" s="400">
        <v>111388.24</v>
      </c>
      <c r="M18" s="350"/>
    </row>
    <row r="19" spans="2:13">
      <c r="B19" s="317" t="s">
        <v>5</v>
      </c>
      <c r="C19" s="318" t="s">
        <v>103</v>
      </c>
      <c r="D19" s="397">
        <v>0</v>
      </c>
      <c r="E19" s="398">
        <v>0</v>
      </c>
    </row>
    <row r="20" spans="2:13" ht="10.5" thickBot="1">
      <c r="B20" s="323" t="s">
        <v>7</v>
      </c>
      <c r="C20" s="324" t="s">
        <v>13</v>
      </c>
      <c r="D20" s="403">
        <v>0</v>
      </c>
      <c r="E20" s="404">
        <v>0</v>
      </c>
    </row>
    <row r="21" spans="2:13" ht="11" thickBot="1">
      <c r="B21" s="325" t="s">
        <v>105</v>
      </c>
      <c r="C21" s="326"/>
      <c r="D21" s="405">
        <v>81437618.650000006</v>
      </c>
      <c r="E21" s="406">
        <f>E11-E17</f>
        <v>87871097.560000002</v>
      </c>
      <c r="F21" s="327"/>
      <c r="G21" s="327"/>
      <c r="H21" s="328"/>
      <c r="J21" s="329"/>
      <c r="K21" s="328"/>
    </row>
    <row r="22" spans="2:13">
      <c r="B22" s="2"/>
      <c r="C22" s="5"/>
      <c r="D22" s="263"/>
      <c r="E22" s="263"/>
      <c r="G22" s="327"/>
      <c r="H22" s="327"/>
    </row>
    <row r="23" spans="2:13" ht="10.5">
      <c r="B23" s="310" t="s">
        <v>99</v>
      </c>
      <c r="C23" s="330"/>
      <c r="D23" s="330"/>
      <c r="E23" s="330"/>
      <c r="G23" s="123"/>
    </row>
    <row r="24" spans="2:13" ht="11" thickBot="1">
      <c r="B24" s="312" t="s">
        <v>100</v>
      </c>
      <c r="C24" s="331"/>
      <c r="D24" s="331"/>
      <c r="E24" s="331"/>
    </row>
    <row r="25" spans="2:13" ht="11" thickBot="1">
      <c r="B25" s="313"/>
      <c r="C25" s="332" t="s">
        <v>1</v>
      </c>
      <c r="D25" s="393" t="s">
        <v>195</v>
      </c>
      <c r="E25" s="394" t="s">
        <v>200</v>
      </c>
    </row>
    <row r="26" spans="2:13" ht="10.5">
      <c r="B26" s="333" t="s">
        <v>14</v>
      </c>
      <c r="C26" s="334" t="s">
        <v>15</v>
      </c>
      <c r="D26" s="407">
        <v>80479763.060000002</v>
      </c>
      <c r="E26" s="408">
        <f>D21</f>
        <v>81437618.650000006</v>
      </c>
      <c r="G26" s="335"/>
    </row>
    <row r="27" spans="2:13" ht="10.5">
      <c r="B27" s="321" t="s">
        <v>16</v>
      </c>
      <c r="C27" s="336" t="s">
        <v>106</v>
      </c>
      <c r="D27" s="409">
        <v>137724.70000000001</v>
      </c>
      <c r="E27" s="410">
        <v>-212186.19</v>
      </c>
      <c r="F27" s="123"/>
      <c r="G27" s="123"/>
      <c r="H27" s="337"/>
      <c r="I27" s="337"/>
      <c r="J27" s="123"/>
    </row>
    <row r="28" spans="2:13" ht="10.5">
      <c r="B28" s="321" t="s">
        <v>17</v>
      </c>
      <c r="C28" s="336" t="s">
        <v>18</v>
      </c>
      <c r="D28" s="409">
        <v>11556240.27</v>
      </c>
      <c r="E28" s="411">
        <v>11393972.09</v>
      </c>
      <c r="F28" s="123"/>
      <c r="G28" s="123"/>
      <c r="H28" s="337"/>
      <c r="I28" s="337"/>
      <c r="J28" s="123"/>
    </row>
    <row r="29" spans="2:13">
      <c r="B29" s="338" t="s">
        <v>3</v>
      </c>
      <c r="C29" s="339" t="s">
        <v>19</v>
      </c>
      <c r="D29" s="412">
        <v>11488765.039999999</v>
      </c>
      <c r="E29" s="413">
        <v>11083237.800000001</v>
      </c>
      <c r="F29" s="123"/>
      <c r="G29" s="123"/>
      <c r="H29" s="337"/>
      <c r="I29" s="337"/>
      <c r="J29" s="123"/>
    </row>
    <row r="30" spans="2:13">
      <c r="B30" s="338" t="s">
        <v>5</v>
      </c>
      <c r="C30" s="339" t="s">
        <v>20</v>
      </c>
      <c r="D30" s="412">
        <v>0</v>
      </c>
      <c r="E30" s="413">
        <v>0</v>
      </c>
      <c r="F30" s="123"/>
      <c r="G30" s="123"/>
      <c r="H30" s="337"/>
      <c r="I30" s="337"/>
      <c r="J30" s="123"/>
    </row>
    <row r="31" spans="2:13">
      <c r="B31" s="338" t="s">
        <v>7</v>
      </c>
      <c r="C31" s="339" t="s">
        <v>21</v>
      </c>
      <c r="D31" s="412">
        <v>67475.23</v>
      </c>
      <c r="E31" s="413">
        <v>310734.28999999998</v>
      </c>
      <c r="F31" s="123"/>
      <c r="G31" s="123"/>
      <c r="H31" s="337"/>
      <c r="I31" s="337"/>
      <c r="J31" s="123"/>
    </row>
    <row r="32" spans="2:13" ht="10.5">
      <c r="B32" s="340" t="s">
        <v>22</v>
      </c>
      <c r="C32" s="341" t="s">
        <v>23</v>
      </c>
      <c r="D32" s="409">
        <v>11418515.57</v>
      </c>
      <c r="E32" s="411">
        <v>11606158.279999999</v>
      </c>
      <c r="F32" s="123"/>
      <c r="G32" s="123"/>
      <c r="H32" s="337"/>
      <c r="I32" s="337"/>
      <c r="J32" s="123"/>
    </row>
    <row r="33" spans="2:10">
      <c r="B33" s="338" t="s">
        <v>3</v>
      </c>
      <c r="C33" s="339" t="s">
        <v>24</v>
      </c>
      <c r="D33" s="412">
        <v>6220142.8600000003</v>
      </c>
      <c r="E33" s="413">
        <v>6791278.8700000001</v>
      </c>
      <c r="F33" s="123"/>
      <c r="G33" s="123"/>
      <c r="H33" s="337"/>
      <c r="I33" s="337"/>
      <c r="J33" s="123"/>
    </row>
    <row r="34" spans="2:10">
      <c r="B34" s="338" t="s">
        <v>5</v>
      </c>
      <c r="C34" s="339" t="s">
        <v>25</v>
      </c>
      <c r="D34" s="412">
        <v>3140181.9</v>
      </c>
      <c r="E34" s="413">
        <v>2745925.52</v>
      </c>
      <c r="F34" s="123"/>
      <c r="G34" s="123"/>
      <c r="H34" s="337"/>
      <c r="I34" s="337"/>
      <c r="J34" s="123"/>
    </row>
    <row r="35" spans="2:10">
      <c r="B35" s="338" t="s">
        <v>7</v>
      </c>
      <c r="C35" s="339" t="s">
        <v>26</v>
      </c>
      <c r="D35" s="412">
        <v>1744367.51</v>
      </c>
      <c r="E35" s="413">
        <v>1801195.62</v>
      </c>
      <c r="F35" s="123"/>
      <c r="G35" s="123"/>
      <c r="H35" s="337"/>
      <c r="I35" s="337"/>
      <c r="J35" s="123"/>
    </row>
    <row r="36" spans="2:10">
      <c r="B36" s="338" t="s">
        <v>8</v>
      </c>
      <c r="C36" s="339" t="s">
        <v>27</v>
      </c>
      <c r="D36" s="412">
        <v>0</v>
      </c>
      <c r="E36" s="413">
        <v>0</v>
      </c>
      <c r="F36" s="123"/>
      <c r="G36" s="123"/>
      <c r="H36" s="337"/>
      <c r="I36" s="337"/>
      <c r="J36" s="123"/>
    </row>
    <row r="37" spans="2:10">
      <c r="B37" s="338" t="s">
        <v>28</v>
      </c>
      <c r="C37" s="339" t="s">
        <v>29</v>
      </c>
      <c r="D37" s="412">
        <v>0</v>
      </c>
      <c r="E37" s="413">
        <v>0</v>
      </c>
      <c r="F37" s="123"/>
      <c r="G37" s="123"/>
      <c r="H37" s="337"/>
      <c r="I37" s="337"/>
      <c r="J37" s="123"/>
    </row>
    <row r="38" spans="2:10">
      <c r="B38" s="338" t="s">
        <v>30</v>
      </c>
      <c r="C38" s="339" t="s">
        <v>31</v>
      </c>
      <c r="D38" s="412">
        <v>0</v>
      </c>
      <c r="E38" s="413">
        <v>0</v>
      </c>
      <c r="F38" s="123"/>
      <c r="G38" s="123"/>
      <c r="H38" s="337"/>
      <c r="I38" s="337"/>
      <c r="J38" s="123"/>
    </row>
    <row r="39" spans="2:10">
      <c r="B39" s="342" t="s">
        <v>32</v>
      </c>
      <c r="C39" s="343" t="s">
        <v>33</v>
      </c>
      <c r="D39" s="414">
        <v>313823.3</v>
      </c>
      <c r="E39" s="415">
        <v>267758.27</v>
      </c>
      <c r="F39" s="123"/>
      <c r="G39" s="123"/>
      <c r="H39" s="337"/>
      <c r="I39" s="337"/>
      <c r="J39" s="123"/>
    </row>
    <row r="40" spans="2:10" ht="11" thickBot="1">
      <c r="B40" s="344" t="s">
        <v>34</v>
      </c>
      <c r="C40" s="345" t="s">
        <v>35</v>
      </c>
      <c r="D40" s="416">
        <v>820130.89</v>
      </c>
      <c r="E40" s="417">
        <v>6645665.0999999996</v>
      </c>
      <c r="G40" s="335"/>
    </row>
    <row r="41" spans="2:10" ht="11" thickBot="1">
      <c r="B41" s="346" t="s">
        <v>36</v>
      </c>
      <c r="C41" s="347" t="s">
        <v>37</v>
      </c>
      <c r="D41" s="418">
        <v>81437618.650000006</v>
      </c>
      <c r="E41" s="406">
        <f>SUM(E26,E27,E40)</f>
        <v>87871097.560000002</v>
      </c>
      <c r="F41" s="327"/>
      <c r="G41" s="335"/>
      <c r="H41" s="123"/>
      <c r="I41" s="123"/>
      <c r="J41" s="123"/>
    </row>
    <row r="42" spans="2:10" ht="10.5">
      <c r="B42" s="348"/>
      <c r="C42" s="348"/>
      <c r="D42" s="419"/>
      <c r="E42" s="419"/>
      <c r="F42" s="327"/>
    </row>
    <row r="43" spans="2:10" ht="10.5">
      <c r="B43" s="310" t="s">
        <v>59</v>
      </c>
      <c r="C43" s="311"/>
      <c r="D43" s="311"/>
      <c r="E43" s="311"/>
    </row>
    <row r="44" spans="2:10" ht="11" thickBot="1">
      <c r="B44" s="312" t="s">
        <v>116</v>
      </c>
      <c r="C44" s="351"/>
      <c r="D44" s="351"/>
      <c r="E44" s="351"/>
      <c r="G44" s="123"/>
    </row>
    <row r="45" spans="2:10" ht="11" thickBot="1">
      <c r="B45" s="313"/>
      <c r="C45" s="475" t="s">
        <v>38</v>
      </c>
      <c r="D45" s="393" t="s">
        <v>195</v>
      </c>
      <c r="E45" s="394" t="s">
        <v>200</v>
      </c>
      <c r="G45" s="123"/>
    </row>
    <row r="46" spans="2:10" ht="10.5">
      <c r="B46" s="476" t="s">
        <v>17</v>
      </c>
      <c r="C46" s="316" t="s">
        <v>107</v>
      </c>
      <c r="D46" s="420"/>
      <c r="E46" s="421"/>
      <c r="G46" s="123"/>
    </row>
    <row r="47" spans="2:10">
      <c r="B47" s="356" t="s">
        <v>3</v>
      </c>
      <c r="C47" s="357" t="s">
        <v>39</v>
      </c>
      <c r="D47" s="422">
        <v>6427634.0406839764</v>
      </c>
      <c r="E47" s="423">
        <v>6439028.9495850559</v>
      </c>
      <c r="G47" s="358"/>
    </row>
    <row r="48" spans="2:10">
      <c r="B48" s="359" t="s">
        <v>5</v>
      </c>
      <c r="C48" s="360" t="s">
        <v>40</v>
      </c>
      <c r="D48" s="422">
        <v>6439028.9495850559</v>
      </c>
      <c r="E48" s="424">
        <v>6422768.7541323863</v>
      </c>
      <c r="G48" s="361"/>
      <c r="I48" s="361"/>
      <c r="J48" s="358"/>
    </row>
    <row r="49" spans="2:7" ht="10.5">
      <c r="B49" s="362" t="s">
        <v>22</v>
      </c>
      <c r="C49" s="363" t="s">
        <v>108</v>
      </c>
      <c r="D49" s="425"/>
      <c r="E49" s="426"/>
    </row>
    <row r="50" spans="2:7">
      <c r="B50" s="356" t="s">
        <v>3</v>
      </c>
      <c r="C50" s="357" t="s">
        <v>39</v>
      </c>
      <c r="D50" s="422">
        <v>12.520900000000001</v>
      </c>
      <c r="E50" s="427">
        <v>12.647500000000001</v>
      </c>
      <c r="G50" s="361"/>
    </row>
    <row r="51" spans="2:7">
      <c r="B51" s="356" t="s">
        <v>5</v>
      </c>
      <c r="C51" s="357" t="s">
        <v>109</v>
      </c>
      <c r="D51" s="422">
        <v>12.344900000000001</v>
      </c>
      <c r="E51" s="427">
        <v>12.515400000000001</v>
      </c>
    </row>
    <row r="52" spans="2:7">
      <c r="B52" s="356" t="s">
        <v>7</v>
      </c>
      <c r="C52" s="357" t="s">
        <v>110</v>
      </c>
      <c r="D52" s="422">
        <v>12.897600000000001</v>
      </c>
      <c r="E52" s="427">
        <v>13.685400000000001</v>
      </c>
    </row>
    <row r="53" spans="2:7" ht="10.5" thickBot="1">
      <c r="B53" s="364" t="s">
        <v>8</v>
      </c>
      <c r="C53" s="365" t="s">
        <v>40</v>
      </c>
      <c r="D53" s="428">
        <v>12.647500000000001</v>
      </c>
      <c r="E53" s="429">
        <v>13.6812</v>
      </c>
    </row>
    <row r="54" spans="2:7">
      <c r="B54" s="366"/>
      <c r="C54" s="367"/>
      <c r="D54" s="430"/>
      <c r="E54" s="430"/>
    </row>
    <row r="55" spans="2:7" ht="10.5">
      <c r="B55" s="368" t="s">
        <v>61</v>
      </c>
      <c r="C55" s="311"/>
      <c r="D55" s="311"/>
      <c r="E55" s="311"/>
    </row>
    <row r="56" spans="2:7" ht="11" thickBot="1">
      <c r="B56" s="369" t="s">
        <v>111</v>
      </c>
      <c r="C56" s="351"/>
      <c r="D56" s="351"/>
      <c r="E56" s="351"/>
    </row>
    <row r="57" spans="2:7" ht="21.5" customHeight="1" thickBot="1">
      <c r="B57" s="370" t="s">
        <v>41</v>
      </c>
      <c r="C57" s="371"/>
      <c r="D57" s="202" t="s">
        <v>117</v>
      </c>
      <c r="E57" s="203" t="s">
        <v>112</v>
      </c>
    </row>
    <row r="58" spans="2:7" ht="10.5">
      <c r="B58" s="372" t="s">
        <v>17</v>
      </c>
      <c r="C58" s="373" t="s">
        <v>42</v>
      </c>
      <c r="D58" s="431">
        <f>D71+D87</f>
        <v>87970008.159999996</v>
      </c>
      <c r="E58" s="432">
        <f>D58/E21</f>
        <v>1.0011256329185196</v>
      </c>
    </row>
    <row r="59" spans="2:7" ht="20">
      <c r="B59" s="374" t="s">
        <v>3</v>
      </c>
      <c r="C59" s="375" t="s">
        <v>43</v>
      </c>
      <c r="D59" s="433">
        <v>0</v>
      </c>
      <c r="E59" s="434">
        <v>0</v>
      </c>
    </row>
    <row r="60" spans="2:7">
      <c r="B60" s="376" t="s">
        <v>204</v>
      </c>
      <c r="C60" s="375" t="s">
        <v>119</v>
      </c>
      <c r="D60" s="433">
        <v>0</v>
      </c>
      <c r="E60" s="434">
        <v>0</v>
      </c>
    </row>
    <row r="61" spans="2:7">
      <c r="B61" s="376" t="s">
        <v>205</v>
      </c>
      <c r="C61" s="375" t="s">
        <v>206</v>
      </c>
      <c r="D61" s="433">
        <v>0</v>
      </c>
      <c r="E61" s="434">
        <v>0</v>
      </c>
    </row>
    <row r="62" spans="2:7">
      <c r="B62" s="376" t="s">
        <v>207</v>
      </c>
      <c r="C62" s="375" t="s">
        <v>208</v>
      </c>
      <c r="D62" s="433">
        <v>0</v>
      </c>
      <c r="E62" s="434">
        <v>0</v>
      </c>
    </row>
    <row r="63" spans="2:7" ht="20">
      <c r="B63" s="377" t="s">
        <v>5</v>
      </c>
      <c r="C63" s="378" t="s">
        <v>44</v>
      </c>
      <c r="D63" s="433">
        <v>0</v>
      </c>
      <c r="E63" s="434">
        <v>0</v>
      </c>
    </row>
    <row r="64" spans="2:7">
      <c r="B64" s="377" t="s">
        <v>7</v>
      </c>
      <c r="C64" s="378" t="s">
        <v>45</v>
      </c>
      <c r="D64" s="433">
        <v>0</v>
      </c>
      <c r="E64" s="434">
        <v>0</v>
      </c>
      <c r="G64" s="123"/>
    </row>
    <row r="65" spans="2:7">
      <c r="B65" s="379" t="s">
        <v>101</v>
      </c>
      <c r="C65" s="378" t="s">
        <v>209</v>
      </c>
      <c r="D65" s="433">
        <v>0</v>
      </c>
      <c r="E65" s="434">
        <v>0</v>
      </c>
      <c r="G65" s="123"/>
    </row>
    <row r="66" spans="2:7">
      <c r="B66" s="379" t="s">
        <v>102</v>
      </c>
      <c r="C66" s="378" t="s">
        <v>11</v>
      </c>
      <c r="D66" s="433">
        <v>0</v>
      </c>
      <c r="E66" s="434">
        <v>0</v>
      </c>
    </row>
    <row r="67" spans="2:7">
      <c r="B67" s="377" t="s">
        <v>8</v>
      </c>
      <c r="C67" s="378" t="s">
        <v>46</v>
      </c>
      <c r="D67" s="433">
        <v>0</v>
      </c>
      <c r="E67" s="434">
        <v>0</v>
      </c>
    </row>
    <row r="68" spans="2:7">
      <c r="B68" s="379" t="s">
        <v>210</v>
      </c>
      <c r="C68" s="378" t="s">
        <v>209</v>
      </c>
      <c r="D68" s="433">
        <v>0</v>
      </c>
      <c r="E68" s="434">
        <v>0</v>
      </c>
    </row>
    <row r="69" spans="2:7">
      <c r="B69" s="379" t="s">
        <v>211</v>
      </c>
      <c r="C69" s="378" t="s">
        <v>11</v>
      </c>
      <c r="D69" s="433">
        <v>0</v>
      </c>
      <c r="E69" s="434">
        <v>0</v>
      </c>
    </row>
    <row r="70" spans="2:7">
      <c r="B70" s="377" t="s">
        <v>28</v>
      </c>
      <c r="C70" s="378" t="s">
        <v>47</v>
      </c>
      <c r="D70" s="435">
        <v>0</v>
      </c>
      <c r="E70" s="436">
        <v>0</v>
      </c>
    </row>
    <row r="71" spans="2:7">
      <c r="B71" s="374" t="s">
        <v>30</v>
      </c>
      <c r="C71" s="375" t="s">
        <v>48</v>
      </c>
      <c r="D71" s="433">
        <v>87527452.719999999</v>
      </c>
      <c r="E71" s="434">
        <f>D71/E21</f>
        <v>0.99608921648252591</v>
      </c>
    </row>
    <row r="72" spans="2:7">
      <c r="B72" s="374" t="s">
        <v>212</v>
      </c>
      <c r="C72" s="375" t="s">
        <v>213</v>
      </c>
      <c r="D72" s="433">
        <v>87527452.719999999</v>
      </c>
      <c r="E72" s="434">
        <f>D72/$E$21</f>
        <v>0.99608921648252591</v>
      </c>
    </row>
    <row r="73" spans="2:7">
      <c r="B73" s="374" t="s">
        <v>214</v>
      </c>
      <c r="C73" s="375" t="s">
        <v>215</v>
      </c>
      <c r="D73" s="433">
        <v>0</v>
      </c>
      <c r="E73" s="434">
        <v>0</v>
      </c>
    </row>
    <row r="74" spans="2:7">
      <c r="B74" s="374" t="s">
        <v>32</v>
      </c>
      <c r="C74" s="375" t="s">
        <v>113</v>
      </c>
      <c r="D74" s="433">
        <v>0</v>
      </c>
      <c r="E74" s="434">
        <v>0</v>
      </c>
    </row>
    <row r="75" spans="2:7">
      <c r="B75" s="374" t="s">
        <v>216</v>
      </c>
      <c r="C75" s="375" t="s">
        <v>217</v>
      </c>
      <c r="D75" s="433">
        <v>0</v>
      </c>
      <c r="E75" s="434">
        <v>0</v>
      </c>
    </row>
    <row r="76" spans="2:7">
      <c r="B76" s="374" t="s">
        <v>218</v>
      </c>
      <c r="C76" s="375" t="s">
        <v>219</v>
      </c>
      <c r="D76" s="433">
        <v>0</v>
      </c>
      <c r="E76" s="434">
        <v>0</v>
      </c>
    </row>
    <row r="77" spans="2:7">
      <c r="B77" s="374" t="s">
        <v>220</v>
      </c>
      <c r="C77" s="375" t="s">
        <v>221</v>
      </c>
      <c r="D77" s="433">
        <v>0</v>
      </c>
      <c r="E77" s="434">
        <v>0</v>
      </c>
    </row>
    <row r="78" spans="2:7">
      <c r="B78" s="374" t="s">
        <v>222</v>
      </c>
      <c r="C78" s="375" t="s">
        <v>223</v>
      </c>
      <c r="D78" s="433">
        <v>0</v>
      </c>
      <c r="E78" s="434">
        <v>0</v>
      </c>
    </row>
    <row r="79" spans="2:7">
      <c r="B79" s="374" t="s">
        <v>224</v>
      </c>
      <c r="C79" s="375" t="s">
        <v>225</v>
      </c>
      <c r="D79" s="433">
        <v>0</v>
      </c>
      <c r="E79" s="434">
        <v>0</v>
      </c>
    </row>
    <row r="80" spans="2:7">
      <c r="B80" s="374" t="s">
        <v>49</v>
      </c>
      <c r="C80" s="375" t="s">
        <v>50</v>
      </c>
      <c r="D80" s="433">
        <v>0</v>
      </c>
      <c r="E80" s="434">
        <v>0</v>
      </c>
    </row>
    <row r="81" spans="2:5">
      <c r="B81" s="377" t="s">
        <v>51</v>
      </c>
      <c r="C81" s="378" t="s">
        <v>52</v>
      </c>
      <c r="D81" s="433">
        <v>0</v>
      </c>
      <c r="E81" s="434">
        <v>0</v>
      </c>
    </row>
    <row r="82" spans="2:5">
      <c r="B82" s="377" t="s">
        <v>226</v>
      </c>
      <c r="C82" s="378" t="s">
        <v>227</v>
      </c>
      <c r="D82" s="433">
        <v>0</v>
      </c>
      <c r="E82" s="434">
        <v>0</v>
      </c>
    </row>
    <row r="83" spans="2:5">
      <c r="B83" s="377" t="s">
        <v>228</v>
      </c>
      <c r="C83" s="378" t="s">
        <v>229</v>
      </c>
      <c r="D83" s="433">
        <v>0</v>
      </c>
      <c r="E83" s="434">
        <v>0</v>
      </c>
    </row>
    <row r="84" spans="2:5">
      <c r="B84" s="377" t="s">
        <v>230</v>
      </c>
      <c r="C84" s="378" t="s">
        <v>231</v>
      </c>
      <c r="D84" s="433">
        <v>0</v>
      </c>
      <c r="E84" s="434">
        <v>0</v>
      </c>
    </row>
    <row r="85" spans="2:5">
      <c r="B85" s="377" t="s">
        <v>232</v>
      </c>
      <c r="C85" s="378" t="s">
        <v>233</v>
      </c>
      <c r="D85" s="433">
        <v>0</v>
      </c>
      <c r="E85" s="434">
        <v>0</v>
      </c>
    </row>
    <row r="86" spans="2:5">
      <c r="B86" s="380" t="s">
        <v>53</v>
      </c>
      <c r="C86" s="378" t="s">
        <v>54</v>
      </c>
      <c r="D86" s="435">
        <v>0</v>
      </c>
      <c r="E86" s="436">
        <v>0</v>
      </c>
    </row>
    <row r="87" spans="2:5">
      <c r="B87" s="380" t="s">
        <v>55</v>
      </c>
      <c r="C87" s="378" t="s">
        <v>56</v>
      </c>
      <c r="D87" s="437">
        <v>442555.44</v>
      </c>
      <c r="E87" s="436">
        <f>D87/E21</f>
        <v>5.036416435993815E-3</v>
      </c>
    </row>
    <row r="88" spans="2:5">
      <c r="B88" s="381" t="s">
        <v>57</v>
      </c>
      <c r="C88" s="382" t="s">
        <v>58</v>
      </c>
      <c r="D88" s="438">
        <v>0</v>
      </c>
      <c r="E88" s="439">
        <v>0</v>
      </c>
    </row>
    <row r="89" spans="2:5" ht="10.5">
      <c r="B89" s="383" t="s">
        <v>22</v>
      </c>
      <c r="C89" s="384" t="s">
        <v>60</v>
      </c>
      <c r="D89" s="440">
        <f>E13</f>
        <v>592.12</v>
      </c>
      <c r="E89" s="441">
        <f>D89/E21</f>
        <v>6.7385069316528064E-6</v>
      </c>
    </row>
    <row r="90" spans="2:5" ht="10.5">
      <c r="B90" s="385" t="s">
        <v>59</v>
      </c>
      <c r="C90" s="386" t="s">
        <v>62</v>
      </c>
      <c r="D90" s="442">
        <f>E14</f>
        <v>11885.52</v>
      </c>
      <c r="E90" s="443">
        <f>D90/E21</f>
        <v>1.3526085743818494E-4</v>
      </c>
    </row>
    <row r="91" spans="2:5" ht="10.5">
      <c r="B91" s="387" t="s">
        <v>61</v>
      </c>
      <c r="C91" s="388" t="s">
        <v>64</v>
      </c>
      <c r="D91" s="444">
        <f>E17</f>
        <v>111388.24</v>
      </c>
      <c r="E91" s="445">
        <f>D91/E21</f>
        <v>1.2676322828896278E-3</v>
      </c>
    </row>
    <row r="92" spans="2:5" ht="10.5">
      <c r="B92" s="383" t="s">
        <v>63</v>
      </c>
      <c r="C92" s="384" t="s">
        <v>65</v>
      </c>
      <c r="D92" s="440">
        <f>D58+D89+D90-D91</f>
        <v>87871097.560000002</v>
      </c>
      <c r="E92" s="441">
        <f>E58+E89+E90-E91</f>
        <v>0.99999999999999967</v>
      </c>
    </row>
    <row r="93" spans="2:5">
      <c r="B93" s="380" t="s">
        <v>3</v>
      </c>
      <c r="C93" s="378" t="s">
        <v>66</v>
      </c>
      <c r="D93" s="435">
        <f>D92</f>
        <v>87871097.560000002</v>
      </c>
      <c r="E93" s="436">
        <f>E92</f>
        <v>0.99999999999999967</v>
      </c>
    </row>
    <row r="94" spans="2:5">
      <c r="B94" s="380" t="s">
        <v>5</v>
      </c>
      <c r="C94" s="378" t="s">
        <v>114</v>
      </c>
      <c r="D94" s="435">
        <v>0</v>
      </c>
      <c r="E94" s="436">
        <v>0</v>
      </c>
    </row>
    <row r="95" spans="2:5" ht="10.5" thickBot="1">
      <c r="B95" s="389" t="s">
        <v>7</v>
      </c>
      <c r="C95" s="390" t="s">
        <v>115</v>
      </c>
      <c r="D95" s="446">
        <v>0</v>
      </c>
      <c r="E95" s="447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900-000000000000}">
  <sheetPr codeName="Arkusz162"/>
  <dimension ref="A1:L95"/>
  <sheetViews>
    <sheetView zoomScale="64" zoomScaleNormal="64" workbookViewId="0">
      <selection activeCell="I24" sqref="I24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183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13105.27</v>
      </c>
      <c r="E11" s="262">
        <f>SUM(E12:E16)</f>
        <v>14113.22</v>
      </c>
    </row>
    <row r="12" spans="2:12">
      <c r="B12" s="83" t="s">
        <v>3</v>
      </c>
      <c r="C12" s="84" t="s">
        <v>4</v>
      </c>
      <c r="D12" s="292">
        <v>13105.27</v>
      </c>
      <c r="E12" s="293">
        <v>14113.22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13105.27</v>
      </c>
      <c r="E21" s="277">
        <f>E11-E17</f>
        <v>14113.22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12372.23</v>
      </c>
      <c r="E26" s="266">
        <f>D21</f>
        <v>13105.27</v>
      </c>
      <c r="G26" s="151"/>
    </row>
    <row r="27" spans="2:11" ht="13">
      <c r="B27" s="6" t="s">
        <v>16</v>
      </c>
      <c r="C27" s="7" t="s">
        <v>106</v>
      </c>
      <c r="D27" s="267">
        <v>-80.150000000000006</v>
      </c>
      <c r="E27" s="268">
        <v>-2165.34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1576.32</v>
      </c>
      <c r="E28" s="269">
        <v>1397.25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1576.31</v>
      </c>
      <c r="E29" s="271">
        <v>1397.21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0.01</v>
      </c>
      <c r="E31" s="271">
        <v>0.04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1656.47</v>
      </c>
      <c r="E32" s="269">
        <v>3562.59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1277.75</v>
      </c>
      <c r="E33" s="271">
        <v>3264.36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259.35000000000002</v>
      </c>
      <c r="E35" s="271">
        <v>202.51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119.37</v>
      </c>
      <c r="E37" s="271">
        <v>95.72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813.19</v>
      </c>
      <c r="E40" s="275">
        <v>3173.29</v>
      </c>
      <c r="G40" s="171"/>
    </row>
    <row r="41" spans="2:10" ht="13.5" thickBot="1">
      <c r="B41" s="66" t="s">
        <v>36</v>
      </c>
      <c r="C41" s="67" t="s">
        <v>37</v>
      </c>
      <c r="D41" s="712">
        <v>13105.27</v>
      </c>
      <c r="E41" s="277">
        <f>SUM(E26,E27,E40)</f>
        <v>14113.220000000001</v>
      </c>
      <c r="F41" s="54"/>
      <c r="G41" s="171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172.7482</v>
      </c>
      <c r="E47" s="282">
        <v>172.71039999999999</v>
      </c>
      <c r="G47" s="144"/>
      <c r="H47" s="153"/>
    </row>
    <row r="48" spans="2:10">
      <c r="B48" s="95" t="s">
        <v>5</v>
      </c>
      <c r="C48" s="93" t="s">
        <v>40</v>
      </c>
      <c r="D48" s="281">
        <v>172.71039999999999</v>
      </c>
      <c r="E48" s="283">
        <v>147.61240000000001</v>
      </c>
      <c r="G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71.62</v>
      </c>
      <c r="E50" s="286">
        <v>75.88</v>
      </c>
    </row>
    <row r="51" spans="2:5">
      <c r="B51" s="94" t="s">
        <v>5</v>
      </c>
      <c r="C51" s="84" t="s">
        <v>109</v>
      </c>
      <c r="D51" s="281">
        <v>67.489999999999995</v>
      </c>
      <c r="E51" s="286">
        <v>69.34</v>
      </c>
    </row>
    <row r="52" spans="2:5">
      <c r="B52" s="94" t="s">
        <v>7</v>
      </c>
      <c r="C52" s="84" t="s">
        <v>110</v>
      </c>
      <c r="D52" s="281">
        <v>82.78</v>
      </c>
      <c r="E52" s="286">
        <v>96.820000000000007</v>
      </c>
    </row>
    <row r="53" spans="2:5" ht="13" thickBot="1">
      <c r="B53" s="96" t="s">
        <v>8</v>
      </c>
      <c r="C53" s="97" t="s">
        <v>40</v>
      </c>
      <c r="D53" s="287">
        <v>75.88</v>
      </c>
      <c r="E53" s="288">
        <v>95.61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14113.22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14113.22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14113.22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14113.22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14113.22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1" right="0.75" top="0.56999999999999995" bottom="0.55000000000000004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C00-000000000000}">
  <sheetPr codeName="Arkusz165"/>
  <dimension ref="A1:L95"/>
  <sheetViews>
    <sheetView zoomScale="64" zoomScaleNormal="64" workbookViewId="0">
      <selection activeCell="I24" sqref="I24"/>
    </sheetView>
  </sheetViews>
  <sheetFormatPr defaultRowHeight="12.5"/>
  <cols>
    <col min="1" max="1" width="9.1796875" style="12"/>
    <col min="2" max="2" width="4.453125" style="12" bestFit="1" customWidth="1"/>
    <col min="3" max="3" width="77.7265625" style="12" customWidth="1"/>
    <col min="4" max="4" width="17.453125" style="232" bestFit="1" customWidth="1"/>
    <col min="5" max="5" width="17.179687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9.1796875" style="143" bestFit="1" customWidth="1"/>
    <col min="11" max="11" width="7.45312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171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160557.71</v>
      </c>
      <c r="E11" s="262">
        <f>SUM(E12:E16)</f>
        <v>156266.29</v>
      </c>
    </row>
    <row r="12" spans="2:12">
      <c r="B12" s="83" t="s">
        <v>3</v>
      </c>
      <c r="C12" s="84" t="s">
        <v>4</v>
      </c>
      <c r="D12" s="292">
        <v>160557.71</v>
      </c>
      <c r="E12" s="293">
        <v>156266.29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160557.71</v>
      </c>
      <c r="E21" s="277">
        <f>E11-E17</f>
        <v>156266.29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  <c r="H24" s="146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  <c r="H25" s="146"/>
    </row>
    <row r="26" spans="2:11" ht="13">
      <c r="B26" s="62" t="s">
        <v>14</v>
      </c>
      <c r="C26" s="63" t="s">
        <v>15</v>
      </c>
      <c r="D26" s="711">
        <v>153599.48000000001</v>
      </c>
      <c r="E26" s="266">
        <f>D21</f>
        <v>160557.71</v>
      </c>
      <c r="G26" s="151"/>
      <c r="H26" s="146"/>
    </row>
    <row r="27" spans="2:11" ht="13">
      <c r="B27" s="6" t="s">
        <v>16</v>
      </c>
      <c r="C27" s="7" t="s">
        <v>106</v>
      </c>
      <c r="D27" s="267">
        <v>3899.02</v>
      </c>
      <c r="E27" s="268">
        <v>-17761.13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8083.76</v>
      </c>
      <c r="E28" s="269">
        <v>8111.43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8083.76</v>
      </c>
      <c r="E29" s="271">
        <v>8111.43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4184.74</v>
      </c>
      <c r="E32" s="269">
        <v>25872.560000000001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1278.03</v>
      </c>
      <c r="E33" s="271">
        <v>23306.65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839.25</v>
      </c>
      <c r="E35" s="271">
        <v>726.12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2067.34</v>
      </c>
      <c r="E37" s="271">
        <v>1839.79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0.12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3059.21</v>
      </c>
      <c r="E40" s="275">
        <v>13469.71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160557.71</v>
      </c>
      <c r="E41" s="277">
        <f>SUM(E26,E27,E40)</f>
        <v>156266.28999999998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71"/>
      <c r="H42" s="146"/>
    </row>
    <row r="43" spans="2:10" ht="13.5">
      <c r="B43" s="242" t="s">
        <v>59</v>
      </c>
      <c r="C43" s="243"/>
      <c r="D43" s="243"/>
      <c r="E43" s="243"/>
      <c r="G43" s="171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52"/>
    </row>
    <row r="47" spans="2:10">
      <c r="B47" s="94" t="s">
        <v>3</v>
      </c>
      <c r="C47" s="84" t="s">
        <v>39</v>
      </c>
      <c r="D47" s="281">
        <v>432.41879999999998</v>
      </c>
      <c r="E47" s="282">
        <v>443.2235</v>
      </c>
      <c r="G47" s="144"/>
      <c r="H47" s="152"/>
    </row>
    <row r="48" spans="2:10">
      <c r="B48" s="95" t="s">
        <v>5</v>
      </c>
      <c r="C48" s="93" t="s">
        <v>40</v>
      </c>
      <c r="D48" s="281">
        <v>443.2235</v>
      </c>
      <c r="E48" s="283">
        <v>395.13069999999999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355.21</v>
      </c>
      <c r="E50" s="286">
        <v>362.25</v>
      </c>
    </row>
    <row r="51" spans="2:5">
      <c r="B51" s="94" t="s">
        <v>5</v>
      </c>
      <c r="C51" s="84" t="s">
        <v>109</v>
      </c>
      <c r="D51" s="281">
        <v>350.47</v>
      </c>
      <c r="E51" s="286">
        <v>359.61</v>
      </c>
    </row>
    <row r="52" spans="2:5">
      <c r="B52" s="94" t="s">
        <v>7</v>
      </c>
      <c r="C52" s="84" t="s">
        <v>110</v>
      </c>
      <c r="D52" s="281">
        <v>370.32</v>
      </c>
      <c r="E52" s="286">
        <v>395.59000000000003</v>
      </c>
    </row>
    <row r="53" spans="2:5" ht="13" thickBot="1">
      <c r="B53" s="96" t="s">
        <v>8</v>
      </c>
      <c r="C53" s="97" t="s">
        <v>40</v>
      </c>
      <c r="D53" s="287">
        <v>362.25</v>
      </c>
      <c r="E53" s="288">
        <v>395.48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156266.29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156266.29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156266.29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156266.29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156266.29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D00-000000000000}">
  <sheetPr codeName="Arkusz166"/>
  <dimension ref="A1:L95"/>
  <sheetViews>
    <sheetView zoomScale="64" zoomScaleNormal="64" workbookViewId="0">
      <selection activeCell="I24" sqref="I24"/>
    </sheetView>
  </sheetViews>
  <sheetFormatPr defaultRowHeight="12.5"/>
  <cols>
    <col min="1" max="1" width="9.1796875" style="12"/>
    <col min="2" max="2" width="4.1796875" style="12" bestFit="1" customWidth="1"/>
    <col min="3" max="3" width="77.7265625" style="12" customWidth="1"/>
    <col min="4" max="4" width="17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194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  <c r="G10" s="144"/>
    </row>
    <row r="11" spans="2:12" ht="13">
      <c r="B11" s="58" t="s">
        <v>2</v>
      </c>
      <c r="C11" s="80" t="s">
        <v>104</v>
      </c>
      <c r="D11" s="291">
        <v>180488.31</v>
      </c>
      <c r="E11" s="262">
        <f>SUM(E12:E16)</f>
        <v>200536.93</v>
      </c>
    </row>
    <row r="12" spans="2:12">
      <c r="B12" s="83" t="s">
        <v>3</v>
      </c>
      <c r="C12" s="84" t="s">
        <v>4</v>
      </c>
      <c r="D12" s="292">
        <v>180488.31</v>
      </c>
      <c r="E12" s="293">
        <v>200536.93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180488.31</v>
      </c>
      <c r="E21" s="277">
        <f>E11-E17</f>
        <v>200536.93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195262.01</v>
      </c>
      <c r="E26" s="266">
        <f>D21</f>
        <v>180488.31</v>
      </c>
      <c r="G26" s="151"/>
    </row>
    <row r="27" spans="2:11" ht="13">
      <c r="B27" s="6" t="s">
        <v>16</v>
      </c>
      <c r="C27" s="7" t="s">
        <v>106</v>
      </c>
      <c r="D27" s="267">
        <v>-29322.05</v>
      </c>
      <c r="E27" s="268">
        <v>6630.18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11863.14</v>
      </c>
      <c r="E28" s="269">
        <v>9590.0499999999993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11863.14</v>
      </c>
      <c r="E29" s="271">
        <v>9590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0.05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41185.19</v>
      </c>
      <c r="E32" s="269">
        <v>2959.87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37882.160000000003</v>
      </c>
      <c r="E33" s="271">
        <v>0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288.32</v>
      </c>
      <c r="E35" s="271">
        <v>235.05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3014.71</v>
      </c>
      <c r="E37" s="271">
        <v>2724.82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</v>
      </c>
      <c r="E39" s="273">
        <v>0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14548.35</v>
      </c>
      <c r="E40" s="275">
        <v>13418.44</v>
      </c>
      <c r="G40" s="151"/>
      <c r="H40" s="146"/>
    </row>
    <row r="41" spans="2:10" ht="13.5" thickBot="1">
      <c r="B41" s="66" t="s">
        <v>36</v>
      </c>
      <c r="C41" s="67" t="s">
        <v>37</v>
      </c>
      <c r="D41" s="712">
        <v>180488.31</v>
      </c>
      <c r="E41" s="277">
        <f>SUM(E26,E27,E40)</f>
        <v>200536.93</v>
      </c>
      <c r="F41" s="54"/>
      <c r="G41" s="151"/>
      <c r="H41" s="146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71"/>
    </row>
    <row r="44" spans="2:10" ht="14" thickBot="1">
      <c r="B44" s="241" t="s">
        <v>116</v>
      </c>
      <c r="C44" s="244"/>
      <c r="D44" s="244"/>
      <c r="E44" s="244"/>
      <c r="G44" s="171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796.37019999999995</v>
      </c>
      <c r="E47" s="282">
        <v>684.39369999999997</v>
      </c>
      <c r="G47" s="144"/>
      <c r="H47" s="153"/>
    </row>
    <row r="48" spans="2:10">
      <c r="B48" s="95" t="s">
        <v>5</v>
      </c>
      <c r="C48" s="93" t="s">
        <v>40</v>
      </c>
      <c r="D48" s="281">
        <v>684.39369999999997</v>
      </c>
      <c r="E48" s="283">
        <v>708.41079999999999</v>
      </c>
      <c r="G48" s="152"/>
      <c r="H48" s="153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245.19</v>
      </c>
      <c r="E50" s="286">
        <v>263.72000000000003</v>
      </c>
    </row>
    <row r="51" spans="2:5">
      <c r="B51" s="94" t="s">
        <v>5</v>
      </c>
      <c r="C51" s="84" t="s">
        <v>109</v>
      </c>
      <c r="D51" s="281">
        <v>245.17000000000002</v>
      </c>
      <c r="E51" s="286">
        <v>263.72000000000003</v>
      </c>
    </row>
    <row r="52" spans="2:5">
      <c r="B52" s="94" t="s">
        <v>7</v>
      </c>
      <c r="C52" s="84" t="s">
        <v>110</v>
      </c>
      <c r="D52" s="281">
        <v>263.72000000000003</v>
      </c>
      <c r="E52" s="286">
        <v>283.08</v>
      </c>
    </row>
    <row r="53" spans="2:5" ht="13" thickBot="1">
      <c r="B53" s="96" t="s">
        <v>8</v>
      </c>
      <c r="C53" s="97" t="s">
        <v>40</v>
      </c>
      <c r="D53" s="287">
        <v>263.72000000000003</v>
      </c>
      <c r="E53" s="288">
        <v>283.08</v>
      </c>
    </row>
    <row r="54" spans="2:5">
      <c r="B54" s="98"/>
      <c r="C54" s="99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200536.93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200536.93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200536.93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200536.93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200536.93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55000000000000004" right="0.75" top="0.61" bottom="0.6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8E00-000000000000}">
  <sheetPr codeName="Arkusz167"/>
  <dimension ref="A1:L95"/>
  <sheetViews>
    <sheetView zoomScale="64" zoomScaleNormal="64" workbookViewId="0">
      <selection activeCell="I24" sqref="I24"/>
    </sheetView>
  </sheetViews>
  <sheetFormatPr defaultRowHeight="12.5"/>
  <cols>
    <col min="1" max="1" width="9.1796875" style="12"/>
    <col min="2" max="2" width="4.54296875" style="12" bestFit="1" customWidth="1"/>
    <col min="3" max="3" width="77.7265625" style="12" customWidth="1"/>
    <col min="4" max="4" width="17.7265625" style="232" bestFit="1" customWidth="1"/>
    <col min="5" max="5" width="16.453125" style="232" bestFit="1" customWidth="1"/>
    <col min="6" max="6" width="7.453125" customWidth="1"/>
    <col min="7" max="7" width="18" style="143" customWidth="1"/>
    <col min="8" max="8" width="16.1796875" style="143" customWidth="1"/>
    <col min="9" max="9" width="4.7265625" style="143" customWidth="1"/>
    <col min="10" max="10" width="8.54296875" style="143" bestFit="1" customWidth="1"/>
    <col min="11" max="11" width="7.1796875" style="143" bestFit="1" customWidth="1"/>
    <col min="12" max="12" width="12.453125" bestFit="1" customWidth="1"/>
  </cols>
  <sheetData>
    <row r="1" spans="2:12">
      <c r="B1" s="1"/>
      <c r="C1" s="1"/>
      <c r="D1" s="257"/>
      <c r="E1" s="257"/>
    </row>
    <row r="2" spans="2:12" ht="15.5">
      <c r="B2" s="238" t="s">
        <v>234</v>
      </c>
      <c r="C2" s="238"/>
      <c r="D2" s="238"/>
      <c r="E2" s="238"/>
      <c r="L2" s="52"/>
    </row>
    <row r="3" spans="2:12" ht="15.5">
      <c r="B3" s="238" t="s">
        <v>201</v>
      </c>
      <c r="C3" s="238"/>
      <c r="D3" s="238"/>
      <c r="E3" s="238"/>
    </row>
    <row r="4" spans="2:12" ht="14">
      <c r="B4" s="55"/>
      <c r="C4" s="55"/>
      <c r="D4" s="258"/>
      <c r="E4" s="258"/>
    </row>
    <row r="5" spans="2:12" ht="14">
      <c r="B5" s="239" t="s">
        <v>0</v>
      </c>
      <c r="C5" s="239"/>
      <c r="D5" s="239"/>
      <c r="E5" s="239"/>
    </row>
    <row r="6" spans="2:12" ht="14">
      <c r="B6" s="240" t="s">
        <v>172</v>
      </c>
      <c r="C6" s="240"/>
      <c r="D6" s="240"/>
      <c r="E6" s="240"/>
    </row>
    <row r="7" spans="2:12" ht="14">
      <c r="B7" s="57"/>
      <c r="C7" s="57"/>
      <c r="D7" s="259"/>
      <c r="E7" s="259"/>
    </row>
    <row r="8" spans="2:12" ht="13.5">
      <c r="B8" s="242" t="s">
        <v>17</v>
      </c>
      <c r="C8" s="245"/>
      <c r="D8" s="245"/>
      <c r="E8" s="245"/>
    </row>
    <row r="9" spans="2:12" ht="16" thickBot="1">
      <c r="B9" s="241" t="s">
        <v>98</v>
      </c>
      <c r="C9" s="241"/>
      <c r="D9" s="241"/>
      <c r="E9" s="241"/>
    </row>
    <row r="10" spans="2:12" ht="13.5" thickBot="1">
      <c r="B10" s="56"/>
      <c r="C10" s="53" t="s">
        <v>1</v>
      </c>
      <c r="D10" s="260" t="s">
        <v>195</v>
      </c>
      <c r="E10" s="261" t="s">
        <v>200</v>
      </c>
    </row>
    <row r="11" spans="2:12" ht="13">
      <c r="B11" s="58" t="s">
        <v>2</v>
      </c>
      <c r="C11" s="80" t="s">
        <v>104</v>
      </c>
      <c r="D11" s="291">
        <v>275552.07</v>
      </c>
      <c r="E11" s="262">
        <f>SUM(E12:E16)</f>
        <v>358036.64</v>
      </c>
    </row>
    <row r="12" spans="2:12">
      <c r="B12" s="83" t="s">
        <v>3</v>
      </c>
      <c r="C12" s="84" t="s">
        <v>4</v>
      </c>
      <c r="D12" s="292">
        <v>275552.07</v>
      </c>
      <c r="E12" s="293">
        <v>358036.64</v>
      </c>
    </row>
    <row r="13" spans="2:12">
      <c r="B13" s="83" t="s">
        <v>5</v>
      </c>
      <c r="C13" s="85" t="s">
        <v>6</v>
      </c>
      <c r="D13" s="292">
        <v>0</v>
      </c>
      <c r="E13" s="668">
        <v>0</v>
      </c>
    </row>
    <row r="14" spans="2:12">
      <c r="B14" s="83" t="s">
        <v>7</v>
      </c>
      <c r="C14" s="85" t="s">
        <v>9</v>
      </c>
      <c r="D14" s="292">
        <v>0</v>
      </c>
      <c r="E14" s="668">
        <v>0</v>
      </c>
      <c r="G14" s="145"/>
    </row>
    <row r="15" spans="2:12">
      <c r="B15" s="83" t="s">
        <v>101</v>
      </c>
      <c r="C15" s="85" t="s">
        <v>10</v>
      </c>
      <c r="D15" s="292">
        <v>0</v>
      </c>
      <c r="E15" s="668">
        <v>0</v>
      </c>
    </row>
    <row r="16" spans="2:12">
      <c r="B16" s="86" t="s">
        <v>102</v>
      </c>
      <c r="C16" s="87" t="s">
        <v>11</v>
      </c>
      <c r="D16" s="294">
        <v>0</v>
      </c>
      <c r="E16" s="668">
        <v>0</v>
      </c>
    </row>
    <row r="17" spans="2:11" ht="13">
      <c r="B17" s="6" t="s">
        <v>12</v>
      </c>
      <c r="C17" s="8" t="s">
        <v>64</v>
      </c>
      <c r="D17" s="296">
        <v>0</v>
      </c>
      <c r="E17" s="675">
        <v>0</v>
      </c>
    </row>
    <row r="18" spans="2:11">
      <c r="B18" s="83" t="s">
        <v>3</v>
      </c>
      <c r="C18" s="84" t="s">
        <v>10</v>
      </c>
      <c r="D18" s="294">
        <v>0</v>
      </c>
      <c r="E18" s="668">
        <v>0</v>
      </c>
    </row>
    <row r="19" spans="2:11">
      <c r="B19" s="83" t="s">
        <v>5</v>
      </c>
      <c r="C19" s="85" t="s">
        <v>103</v>
      </c>
      <c r="D19" s="292">
        <v>0</v>
      </c>
      <c r="E19" s="668">
        <v>0</v>
      </c>
    </row>
    <row r="20" spans="2:11" ht="13" thickBot="1">
      <c r="B20" s="88" t="s">
        <v>7</v>
      </c>
      <c r="C20" s="89" t="s">
        <v>13</v>
      </c>
      <c r="D20" s="298">
        <v>0</v>
      </c>
      <c r="E20" s="668">
        <v>0</v>
      </c>
    </row>
    <row r="21" spans="2:11" ht="13.5" thickBot="1">
      <c r="B21" s="247" t="s">
        <v>105</v>
      </c>
      <c r="C21" s="248"/>
      <c r="D21" s="300">
        <v>275552.07</v>
      </c>
      <c r="E21" s="277">
        <f>E11-E17</f>
        <v>358036.64</v>
      </c>
      <c r="F21" s="54"/>
      <c r="G21" s="147"/>
      <c r="H21" s="148"/>
      <c r="J21" s="149"/>
      <c r="K21" s="148"/>
    </row>
    <row r="22" spans="2:11">
      <c r="B22" s="2"/>
      <c r="C22" s="5"/>
      <c r="D22" s="263"/>
      <c r="E22" s="263"/>
      <c r="G22" s="147"/>
      <c r="H22" s="170"/>
    </row>
    <row r="23" spans="2:11" ht="13.5">
      <c r="B23" s="242" t="s">
        <v>99</v>
      </c>
      <c r="C23" s="249"/>
      <c r="D23" s="249"/>
      <c r="E23" s="249"/>
      <c r="G23" s="144"/>
    </row>
    <row r="24" spans="2:11" ht="14" thickBot="1">
      <c r="B24" s="241" t="s">
        <v>100</v>
      </c>
      <c r="C24" s="250"/>
      <c r="D24" s="250"/>
      <c r="E24" s="250"/>
    </row>
    <row r="25" spans="2:11" ht="13.5" thickBot="1">
      <c r="B25" s="56"/>
      <c r="C25" s="90" t="s">
        <v>1</v>
      </c>
      <c r="D25" s="260" t="s">
        <v>195</v>
      </c>
      <c r="E25" s="261" t="s">
        <v>200</v>
      </c>
    </row>
    <row r="26" spans="2:11" ht="13">
      <c r="B26" s="62" t="s">
        <v>14</v>
      </c>
      <c r="C26" s="63" t="s">
        <v>15</v>
      </c>
      <c r="D26" s="711">
        <v>267557.78000000003</v>
      </c>
      <c r="E26" s="266">
        <f>D21</f>
        <v>275552.07</v>
      </c>
      <c r="G26" s="151"/>
    </row>
    <row r="27" spans="2:11" ht="13">
      <c r="B27" s="6" t="s">
        <v>16</v>
      </c>
      <c r="C27" s="7" t="s">
        <v>106</v>
      </c>
      <c r="D27" s="267">
        <v>945.47</v>
      </c>
      <c r="E27" s="268">
        <v>13252.38</v>
      </c>
      <c r="F27" s="52"/>
      <c r="G27" s="151"/>
      <c r="H27" s="150"/>
      <c r="I27" s="144"/>
      <c r="J27" s="151"/>
    </row>
    <row r="28" spans="2:11" ht="13">
      <c r="B28" s="6" t="s">
        <v>17</v>
      </c>
      <c r="C28" s="7" t="s">
        <v>18</v>
      </c>
      <c r="D28" s="267">
        <v>25482.05</v>
      </c>
      <c r="E28" s="269">
        <v>25623.439999999999</v>
      </c>
      <c r="F28" s="52"/>
      <c r="G28" s="144"/>
      <c r="H28" s="150"/>
      <c r="I28" s="144"/>
      <c r="J28" s="151"/>
    </row>
    <row r="29" spans="2:11">
      <c r="B29" s="91" t="s">
        <v>3</v>
      </c>
      <c r="C29" s="84" t="s">
        <v>19</v>
      </c>
      <c r="D29" s="270">
        <v>25482.05</v>
      </c>
      <c r="E29" s="271">
        <v>25623.439999999999</v>
      </c>
      <c r="F29" s="52"/>
      <c r="G29" s="144"/>
      <c r="H29" s="150"/>
      <c r="I29" s="144"/>
      <c r="J29" s="151"/>
    </row>
    <row r="30" spans="2:11">
      <c r="B30" s="91" t="s">
        <v>5</v>
      </c>
      <c r="C30" s="84" t="s">
        <v>20</v>
      </c>
      <c r="D30" s="270">
        <v>0</v>
      </c>
      <c r="E30" s="271">
        <v>0</v>
      </c>
      <c r="F30" s="52"/>
      <c r="G30" s="144"/>
      <c r="H30" s="150"/>
      <c r="I30" s="144"/>
      <c r="J30" s="151"/>
    </row>
    <row r="31" spans="2:11">
      <c r="B31" s="91" t="s">
        <v>7</v>
      </c>
      <c r="C31" s="84" t="s">
        <v>21</v>
      </c>
      <c r="D31" s="270">
        <v>0</v>
      </c>
      <c r="E31" s="271">
        <v>0</v>
      </c>
      <c r="F31" s="52"/>
      <c r="G31" s="144"/>
      <c r="H31" s="150"/>
      <c r="I31" s="144"/>
      <c r="J31" s="151"/>
    </row>
    <row r="32" spans="2:11" ht="13">
      <c r="B32" s="60" t="s">
        <v>22</v>
      </c>
      <c r="C32" s="8" t="s">
        <v>23</v>
      </c>
      <c r="D32" s="267">
        <v>24536.58</v>
      </c>
      <c r="E32" s="269">
        <v>12371.06</v>
      </c>
      <c r="F32" s="52"/>
      <c r="G32" s="151"/>
      <c r="H32" s="150"/>
      <c r="I32" s="144"/>
      <c r="J32" s="151"/>
    </row>
    <row r="33" spans="2:10">
      <c r="B33" s="91" t="s">
        <v>3</v>
      </c>
      <c r="C33" s="84" t="s">
        <v>24</v>
      </c>
      <c r="D33" s="270">
        <v>20073.88</v>
      </c>
      <c r="E33" s="271">
        <v>7668.84</v>
      </c>
      <c r="F33" s="52"/>
      <c r="G33" s="144"/>
      <c r="H33" s="150"/>
      <c r="I33" s="144"/>
      <c r="J33" s="151"/>
    </row>
    <row r="34" spans="2:10">
      <c r="B34" s="91" t="s">
        <v>5</v>
      </c>
      <c r="C34" s="84" t="s">
        <v>25</v>
      </c>
      <c r="D34" s="270">
        <v>0</v>
      </c>
      <c r="E34" s="271">
        <v>0</v>
      </c>
      <c r="F34" s="52"/>
      <c r="G34" s="144"/>
      <c r="H34" s="150"/>
      <c r="I34" s="144"/>
      <c r="J34" s="151"/>
    </row>
    <row r="35" spans="2:10">
      <c r="B35" s="91" t="s">
        <v>7</v>
      </c>
      <c r="C35" s="84" t="s">
        <v>26</v>
      </c>
      <c r="D35" s="270">
        <v>1604.43</v>
      </c>
      <c r="E35" s="271">
        <v>1552.12</v>
      </c>
      <c r="F35" s="52"/>
      <c r="G35" s="144"/>
      <c r="H35" s="150"/>
      <c r="I35" s="144"/>
      <c r="J35" s="151"/>
    </row>
    <row r="36" spans="2:10">
      <c r="B36" s="91" t="s">
        <v>8</v>
      </c>
      <c r="C36" s="84" t="s">
        <v>27</v>
      </c>
      <c r="D36" s="270">
        <v>0</v>
      </c>
      <c r="E36" s="271">
        <v>0</v>
      </c>
      <c r="F36" s="52"/>
      <c r="G36" s="144"/>
      <c r="H36" s="150"/>
      <c r="I36" s="144"/>
      <c r="J36" s="151"/>
    </row>
    <row r="37" spans="2:10">
      <c r="B37" s="91" t="s">
        <v>28</v>
      </c>
      <c r="C37" s="84" t="s">
        <v>29</v>
      </c>
      <c r="D37" s="270">
        <v>2858.26</v>
      </c>
      <c r="E37" s="271">
        <v>3150.07</v>
      </c>
      <c r="F37" s="52"/>
      <c r="G37" s="144"/>
      <c r="H37" s="150"/>
      <c r="I37" s="144"/>
      <c r="J37" s="151"/>
    </row>
    <row r="38" spans="2:10">
      <c r="B38" s="91" t="s">
        <v>30</v>
      </c>
      <c r="C38" s="84" t="s">
        <v>31</v>
      </c>
      <c r="D38" s="270">
        <v>0</v>
      </c>
      <c r="E38" s="271">
        <v>0</v>
      </c>
      <c r="F38" s="52"/>
      <c r="G38" s="144"/>
      <c r="H38" s="150"/>
      <c r="I38" s="144"/>
      <c r="J38" s="151"/>
    </row>
    <row r="39" spans="2:10">
      <c r="B39" s="92" t="s">
        <v>32</v>
      </c>
      <c r="C39" s="93" t="s">
        <v>33</v>
      </c>
      <c r="D39" s="272">
        <v>0.01</v>
      </c>
      <c r="E39" s="273">
        <v>0.03</v>
      </c>
      <c r="F39" s="52"/>
      <c r="G39" s="144"/>
      <c r="H39" s="150"/>
      <c r="I39" s="144"/>
      <c r="J39" s="151"/>
    </row>
    <row r="40" spans="2:10" ht="13.5" thickBot="1">
      <c r="B40" s="64" t="s">
        <v>34</v>
      </c>
      <c r="C40" s="65" t="s">
        <v>35</v>
      </c>
      <c r="D40" s="274">
        <v>7048.82</v>
      </c>
      <c r="E40" s="275">
        <v>69232.19</v>
      </c>
      <c r="G40" s="171"/>
      <c r="H40" s="146"/>
    </row>
    <row r="41" spans="2:10" ht="13.5" thickBot="1">
      <c r="B41" s="66" t="s">
        <v>36</v>
      </c>
      <c r="C41" s="67" t="s">
        <v>37</v>
      </c>
      <c r="D41" s="712">
        <v>275552.07</v>
      </c>
      <c r="E41" s="277">
        <f>SUM(E26,E27,E40)</f>
        <v>358036.64</v>
      </c>
      <c r="F41" s="54"/>
      <c r="G41" s="171"/>
      <c r="H41" s="146"/>
    </row>
    <row r="42" spans="2:10" ht="13">
      <c r="B42" s="61"/>
      <c r="C42" s="61"/>
      <c r="D42" s="278"/>
      <c r="E42" s="278"/>
      <c r="F42" s="54"/>
      <c r="G42" s="145"/>
    </row>
    <row r="43" spans="2:10" ht="13.5">
      <c r="B43" s="242" t="s">
        <v>59</v>
      </c>
      <c r="C43" s="243"/>
      <c r="D43" s="243"/>
      <c r="E43" s="243"/>
      <c r="G43" s="144"/>
    </row>
    <row r="44" spans="2:10" ht="14" thickBot="1">
      <c r="B44" s="241" t="s">
        <v>116</v>
      </c>
      <c r="C44" s="244"/>
      <c r="D44" s="244"/>
      <c r="E44" s="244"/>
      <c r="G44" s="144"/>
    </row>
    <row r="45" spans="2:10" ht="13.5" thickBot="1">
      <c r="B45" s="56"/>
      <c r="C45" s="13" t="s">
        <v>38</v>
      </c>
      <c r="D45" s="260" t="s">
        <v>195</v>
      </c>
      <c r="E45" s="261" t="s">
        <v>200</v>
      </c>
      <c r="G45" s="144"/>
    </row>
    <row r="46" spans="2:10" ht="13">
      <c r="B46" s="10" t="s">
        <v>17</v>
      </c>
      <c r="C46" s="14" t="s">
        <v>107</v>
      </c>
      <c r="D46" s="279"/>
      <c r="E46" s="280"/>
      <c r="G46" s="144"/>
    </row>
    <row r="47" spans="2:10">
      <c r="B47" s="94" t="s">
        <v>3</v>
      </c>
      <c r="C47" s="84" t="s">
        <v>39</v>
      </c>
      <c r="D47" s="281">
        <v>661.3877</v>
      </c>
      <c r="E47" s="282">
        <v>663.72500000000002</v>
      </c>
      <c r="G47" s="144"/>
      <c r="H47" s="153"/>
    </row>
    <row r="48" spans="2:10">
      <c r="B48" s="95" t="s">
        <v>5</v>
      </c>
      <c r="C48" s="93" t="s">
        <v>40</v>
      </c>
      <c r="D48" s="281">
        <v>663.72500000000002</v>
      </c>
      <c r="E48" s="283">
        <v>692.31309999999996</v>
      </c>
      <c r="G48" s="152"/>
    </row>
    <row r="49" spans="2:5" ht="13">
      <c r="B49" s="77" t="s">
        <v>22</v>
      </c>
      <c r="C49" s="79" t="s">
        <v>108</v>
      </c>
      <c r="D49" s="284"/>
      <c r="E49" s="285"/>
    </row>
    <row r="50" spans="2:5">
      <c r="B50" s="94" t="s">
        <v>3</v>
      </c>
      <c r="C50" s="84" t="s">
        <v>39</v>
      </c>
      <c r="D50" s="281">
        <v>404.54</v>
      </c>
      <c r="E50" s="286">
        <v>415.16</v>
      </c>
    </row>
    <row r="51" spans="2:5">
      <c r="B51" s="94" t="s">
        <v>5</v>
      </c>
      <c r="C51" s="84" t="s">
        <v>109</v>
      </c>
      <c r="D51" s="281">
        <v>392.07</v>
      </c>
      <c r="E51" s="286">
        <v>415.16</v>
      </c>
    </row>
    <row r="52" spans="2:5">
      <c r="B52" s="94" t="s">
        <v>7</v>
      </c>
      <c r="C52" s="84" t="s">
        <v>110</v>
      </c>
      <c r="D52" s="281">
        <v>439.26</v>
      </c>
      <c r="E52" s="286">
        <v>517.16</v>
      </c>
    </row>
    <row r="53" spans="2:5" ht="13" thickBot="1">
      <c r="B53" s="96" t="s">
        <v>8</v>
      </c>
      <c r="C53" s="97" t="s">
        <v>40</v>
      </c>
      <c r="D53" s="287">
        <v>415.16</v>
      </c>
      <c r="E53" s="288">
        <v>517.16</v>
      </c>
    </row>
    <row r="54" spans="2:5">
      <c r="B54" s="75"/>
      <c r="C54" s="76"/>
      <c r="D54" s="289"/>
      <c r="E54" s="289"/>
    </row>
    <row r="55" spans="2:5" ht="13.5">
      <c r="B55" s="242" t="s">
        <v>61</v>
      </c>
      <c r="C55" s="245"/>
      <c r="D55" s="245"/>
      <c r="E55" s="245"/>
    </row>
    <row r="56" spans="2:5" ht="14" thickBot="1">
      <c r="B56" s="241" t="s">
        <v>111</v>
      </c>
      <c r="C56" s="246"/>
      <c r="D56" s="246"/>
      <c r="E56" s="246"/>
    </row>
    <row r="57" spans="2:5" ht="20.5" customHeight="1" thickBot="1">
      <c r="B57" s="236" t="s">
        <v>41</v>
      </c>
      <c r="C57" s="237"/>
      <c r="D57" s="202" t="s">
        <v>117</v>
      </c>
      <c r="E57" s="203" t="s">
        <v>112</v>
      </c>
    </row>
    <row r="58" spans="2:5" ht="13">
      <c r="B58" s="204" t="s">
        <v>17</v>
      </c>
      <c r="C58" s="205" t="s">
        <v>42</v>
      </c>
      <c r="D58" s="206">
        <f>D71+D87</f>
        <v>358036.64</v>
      </c>
      <c r="E58" s="190">
        <f>D58/E21</f>
        <v>1</v>
      </c>
    </row>
    <row r="59" spans="2:5" ht="25">
      <c r="B59" s="207" t="s">
        <v>3</v>
      </c>
      <c r="C59" s="208" t="s">
        <v>43</v>
      </c>
      <c r="D59" s="209">
        <v>0</v>
      </c>
      <c r="E59" s="174">
        <v>0</v>
      </c>
    </row>
    <row r="60" spans="2:5">
      <c r="B60" s="210" t="s">
        <v>204</v>
      </c>
      <c r="C60" s="208" t="s">
        <v>119</v>
      </c>
      <c r="D60" s="209">
        <v>0</v>
      </c>
      <c r="E60" s="174">
        <v>0</v>
      </c>
    </row>
    <row r="61" spans="2:5">
      <c r="B61" s="210" t="s">
        <v>205</v>
      </c>
      <c r="C61" s="208" t="s">
        <v>206</v>
      </c>
      <c r="D61" s="209">
        <v>0</v>
      </c>
      <c r="E61" s="174">
        <v>0</v>
      </c>
    </row>
    <row r="62" spans="2:5">
      <c r="B62" s="210" t="s">
        <v>207</v>
      </c>
      <c r="C62" s="208" t="s">
        <v>208</v>
      </c>
      <c r="D62" s="209">
        <v>0</v>
      </c>
      <c r="E62" s="174">
        <v>0</v>
      </c>
    </row>
    <row r="63" spans="2:5" ht="25">
      <c r="B63" s="211" t="s">
        <v>5</v>
      </c>
      <c r="C63" s="212" t="s">
        <v>44</v>
      </c>
      <c r="D63" s="209">
        <v>0</v>
      </c>
      <c r="E63" s="174">
        <v>0</v>
      </c>
    </row>
    <row r="64" spans="2:5">
      <c r="B64" s="211" t="s">
        <v>7</v>
      </c>
      <c r="C64" s="212" t="s">
        <v>45</v>
      </c>
      <c r="D64" s="209">
        <v>0</v>
      </c>
      <c r="E64" s="174">
        <v>0</v>
      </c>
    </row>
    <row r="65" spans="2:5">
      <c r="B65" s="213" t="s">
        <v>101</v>
      </c>
      <c r="C65" s="212" t="s">
        <v>209</v>
      </c>
      <c r="D65" s="209">
        <v>0</v>
      </c>
      <c r="E65" s="174">
        <v>0</v>
      </c>
    </row>
    <row r="66" spans="2:5">
      <c r="B66" s="213" t="s">
        <v>102</v>
      </c>
      <c r="C66" s="212" t="s">
        <v>11</v>
      </c>
      <c r="D66" s="209">
        <v>0</v>
      </c>
      <c r="E66" s="174">
        <v>0</v>
      </c>
    </row>
    <row r="67" spans="2:5">
      <c r="B67" s="211" t="s">
        <v>8</v>
      </c>
      <c r="C67" s="212" t="s">
        <v>46</v>
      </c>
      <c r="D67" s="209">
        <v>0</v>
      </c>
      <c r="E67" s="174">
        <v>0</v>
      </c>
    </row>
    <row r="68" spans="2:5">
      <c r="B68" s="213" t="s">
        <v>210</v>
      </c>
      <c r="C68" s="212" t="s">
        <v>209</v>
      </c>
      <c r="D68" s="209">
        <v>0</v>
      </c>
      <c r="E68" s="174">
        <v>0</v>
      </c>
    </row>
    <row r="69" spans="2:5">
      <c r="B69" s="213" t="s">
        <v>211</v>
      </c>
      <c r="C69" s="212" t="s">
        <v>11</v>
      </c>
      <c r="D69" s="209">
        <v>0</v>
      </c>
      <c r="E69" s="174">
        <v>0</v>
      </c>
    </row>
    <row r="70" spans="2:5">
      <c r="B70" s="211" t="s">
        <v>28</v>
      </c>
      <c r="C70" s="212" t="s">
        <v>47</v>
      </c>
      <c r="D70" s="214">
        <v>0</v>
      </c>
      <c r="E70" s="200">
        <v>0</v>
      </c>
    </row>
    <row r="71" spans="2:5">
      <c r="B71" s="207" t="s">
        <v>30</v>
      </c>
      <c r="C71" s="208" t="s">
        <v>48</v>
      </c>
      <c r="D71" s="209">
        <v>358036.64</v>
      </c>
      <c r="E71" s="174">
        <f>D71/E21</f>
        <v>1</v>
      </c>
    </row>
    <row r="72" spans="2:5">
      <c r="B72" s="207" t="s">
        <v>212</v>
      </c>
      <c r="C72" s="208" t="s">
        <v>213</v>
      </c>
      <c r="D72" s="209">
        <f>D71</f>
        <v>358036.64</v>
      </c>
      <c r="E72" s="174">
        <f>D72/$E$21</f>
        <v>1</v>
      </c>
    </row>
    <row r="73" spans="2:5">
      <c r="B73" s="207" t="s">
        <v>214</v>
      </c>
      <c r="C73" s="208" t="s">
        <v>215</v>
      </c>
      <c r="D73" s="209">
        <v>0</v>
      </c>
      <c r="E73" s="174">
        <v>0</v>
      </c>
    </row>
    <row r="74" spans="2:5">
      <c r="B74" s="207" t="s">
        <v>32</v>
      </c>
      <c r="C74" s="208" t="s">
        <v>113</v>
      </c>
      <c r="D74" s="209">
        <v>0</v>
      </c>
      <c r="E74" s="174">
        <v>0</v>
      </c>
    </row>
    <row r="75" spans="2:5">
      <c r="B75" s="207" t="s">
        <v>216</v>
      </c>
      <c r="C75" s="208" t="s">
        <v>217</v>
      </c>
      <c r="D75" s="209">
        <v>0</v>
      </c>
      <c r="E75" s="174">
        <v>0</v>
      </c>
    </row>
    <row r="76" spans="2:5">
      <c r="B76" s="207" t="s">
        <v>218</v>
      </c>
      <c r="C76" s="208" t="s">
        <v>219</v>
      </c>
      <c r="D76" s="209">
        <v>0</v>
      </c>
      <c r="E76" s="174">
        <v>0</v>
      </c>
    </row>
    <row r="77" spans="2:5">
      <c r="B77" s="207" t="s">
        <v>220</v>
      </c>
      <c r="C77" s="208" t="s">
        <v>221</v>
      </c>
      <c r="D77" s="209">
        <v>0</v>
      </c>
      <c r="E77" s="174">
        <v>0</v>
      </c>
    </row>
    <row r="78" spans="2:5">
      <c r="B78" s="207" t="s">
        <v>222</v>
      </c>
      <c r="C78" s="208" t="s">
        <v>223</v>
      </c>
      <c r="D78" s="209">
        <v>0</v>
      </c>
      <c r="E78" s="174">
        <v>0</v>
      </c>
    </row>
    <row r="79" spans="2:5">
      <c r="B79" s="207" t="s">
        <v>224</v>
      </c>
      <c r="C79" s="208" t="s">
        <v>225</v>
      </c>
      <c r="D79" s="209">
        <v>0</v>
      </c>
      <c r="E79" s="174">
        <v>0</v>
      </c>
    </row>
    <row r="80" spans="2:5">
      <c r="B80" s="207" t="s">
        <v>49</v>
      </c>
      <c r="C80" s="208" t="s">
        <v>50</v>
      </c>
      <c r="D80" s="209">
        <v>0</v>
      </c>
      <c r="E80" s="174">
        <v>0</v>
      </c>
    </row>
    <row r="81" spans="2:5">
      <c r="B81" s="211" t="s">
        <v>51</v>
      </c>
      <c r="C81" s="212" t="s">
        <v>52</v>
      </c>
      <c r="D81" s="209">
        <v>0</v>
      </c>
      <c r="E81" s="174">
        <v>0</v>
      </c>
    </row>
    <row r="82" spans="2:5">
      <c r="B82" s="211" t="s">
        <v>226</v>
      </c>
      <c r="C82" s="212" t="s">
        <v>227</v>
      </c>
      <c r="D82" s="209">
        <v>0</v>
      </c>
      <c r="E82" s="174">
        <v>0</v>
      </c>
    </row>
    <row r="83" spans="2:5">
      <c r="B83" s="211" t="s">
        <v>228</v>
      </c>
      <c r="C83" s="212" t="s">
        <v>229</v>
      </c>
      <c r="D83" s="209">
        <v>0</v>
      </c>
      <c r="E83" s="174">
        <v>0</v>
      </c>
    </row>
    <row r="84" spans="2:5">
      <c r="B84" s="211" t="s">
        <v>230</v>
      </c>
      <c r="C84" s="212" t="s">
        <v>231</v>
      </c>
      <c r="D84" s="209">
        <v>0</v>
      </c>
      <c r="E84" s="174">
        <v>0</v>
      </c>
    </row>
    <row r="85" spans="2:5">
      <c r="B85" s="211" t="s">
        <v>232</v>
      </c>
      <c r="C85" s="212" t="s">
        <v>233</v>
      </c>
      <c r="D85" s="209">
        <v>0</v>
      </c>
      <c r="E85" s="174">
        <v>0</v>
      </c>
    </row>
    <row r="86" spans="2:5">
      <c r="B86" s="215" t="s">
        <v>53</v>
      </c>
      <c r="C86" s="212" t="s">
        <v>54</v>
      </c>
      <c r="D86" s="214">
        <v>0</v>
      </c>
      <c r="E86" s="200">
        <v>0</v>
      </c>
    </row>
    <row r="87" spans="2:5">
      <c r="B87" s="215" t="s">
        <v>55</v>
      </c>
      <c r="C87" s="212" t="s">
        <v>56</v>
      </c>
      <c r="D87" s="216">
        <v>0</v>
      </c>
      <c r="E87" s="200">
        <f>D87/E21</f>
        <v>0</v>
      </c>
    </row>
    <row r="88" spans="2:5">
      <c r="B88" s="217" t="s">
        <v>57</v>
      </c>
      <c r="C88" s="218" t="s">
        <v>58</v>
      </c>
      <c r="D88" s="219">
        <v>0</v>
      </c>
      <c r="E88" s="191">
        <v>0</v>
      </c>
    </row>
    <row r="89" spans="2:5" ht="13">
      <c r="B89" s="220" t="s">
        <v>22</v>
      </c>
      <c r="C89" s="221" t="s">
        <v>60</v>
      </c>
      <c r="D89" s="222">
        <f>E13</f>
        <v>0</v>
      </c>
      <c r="E89" s="194">
        <f>D89/E21</f>
        <v>0</v>
      </c>
    </row>
    <row r="90" spans="2:5" ht="13">
      <c r="B90" s="223" t="s">
        <v>59</v>
      </c>
      <c r="C90" s="224" t="s">
        <v>62</v>
      </c>
      <c r="D90" s="225">
        <f>E14</f>
        <v>0</v>
      </c>
      <c r="E90" s="192">
        <f>D90/E21</f>
        <v>0</v>
      </c>
    </row>
    <row r="91" spans="2:5" ht="13">
      <c r="B91" s="226" t="s">
        <v>61</v>
      </c>
      <c r="C91" s="227" t="s">
        <v>64</v>
      </c>
      <c r="D91" s="228">
        <f>E17</f>
        <v>0</v>
      </c>
      <c r="E91" s="193">
        <f>D91/E21</f>
        <v>0</v>
      </c>
    </row>
    <row r="92" spans="2:5" ht="13">
      <c r="B92" s="220" t="s">
        <v>63</v>
      </c>
      <c r="C92" s="221" t="s">
        <v>65</v>
      </c>
      <c r="D92" s="222">
        <f>D58+D89+D90-D91</f>
        <v>358036.64</v>
      </c>
      <c r="E92" s="194">
        <f>E58+E89+E90-E91</f>
        <v>1</v>
      </c>
    </row>
    <row r="93" spans="2:5">
      <c r="B93" s="215" t="s">
        <v>3</v>
      </c>
      <c r="C93" s="212" t="s">
        <v>66</v>
      </c>
      <c r="D93" s="214">
        <f>D92</f>
        <v>358036.64</v>
      </c>
      <c r="E93" s="200">
        <f>E92</f>
        <v>1</v>
      </c>
    </row>
    <row r="94" spans="2:5">
      <c r="B94" s="215" t="s">
        <v>5</v>
      </c>
      <c r="C94" s="212" t="s">
        <v>114</v>
      </c>
      <c r="D94" s="214">
        <v>0</v>
      </c>
      <c r="E94" s="200">
        <v>0</v>
      </c>
    </row>
    <row r="95" spans="2:5" ht="13" thickBot="1">
      <c r="B95" s="229" t="s">
        <v>7</v>
      </c>
      <c r="C95" s="230" t="s">
        <v>115</v>
      </c>
      <c r="D95" s="231">
        <v>0</v>
      </c>
      <c r="E95" s="175">
        <v>0</v>
      </c>
    </row>
  </sheetData>
  <mergeCells count="14">
    <mergeCell ref="B55:E55"/>
    <mergeCell ref="B56:E56"/>
    <mergeCell ref="B57:C57"/>
    <mergeCell ref="B2:E2"/>
    <mergeCell ref="B3:E3"/>
    <mergeCell ref="B5:E5"/>
    <mergeCell ref="B6:E6"/>
    <mergeCell ref="B8:E8"/>
    <mergeCell ref="B9:E9"/>
    <mergeCell ref="B21:C21"/>
    <mergeCell ref="B23:E23"/>
    <mergeCell ref="B24:E24"/>
    <mergeCell ref="B43:E43"/>
    <mergeCell ref="B44:E44"/>
  </mergeCells>
  <phoneticPr fontId="12" type="noConversion"/>
  <pageMargins left="0.6" right="0.75" top="0.55000000000000004" bottom="0.5" header="0.5" footer="0.5"/>
  <pageSetup paperSize="9" scale="70" orientation="portrait" r:id="rId1"/>
  <headerFooter alignWithMargins="0">
    <oddHeader>&amp;C&amp;"Calibri"&amp;10&amp;K000000Confidential&amp;1#</oddHeader>
  </headerFooter>
  <customProperties>
    <customPr name="_pios_id" r:id="rId2"/>
  </customProperties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9400-000000000000}">
  <sheetPr codeName="Arkusz173"/>
  <dimension ref="A1:M49"/>
  <sheetViews>
    <sheetView zoomScale="80" zoomScaleNormal="80" workbookViewId="0">
      <selection activeCell="G1" sqref="G1:J1048576"/>
    </sheetView>
  </sheetViews>
  <sheetFormatPr defaultRowHeight="12.5"/>
  <cols>
    <col min="3" max="3" width="13.81640625" customWidth="1"/>
    <col min="4" max="4" width="19" customWidth="1"/>
    <col min="5" max="5" width="18.54296875" customWidth="1"/>
    <col min="6" max="6" width="17.81640625" customWidth="1"/>
    <col min="7" max="7" width="18.81640625" customWidth="1"/>
    <col min="8" max="8" width="16" customWidth="1"/>
    <col min="9" max="9" width="14" customWidth="1"/>
    <col min="12" max="12" width="16.453125" bestFit="1" customWidth="1"/>
    <col min="13" max="13" width="12.453125" bestFit="1" customWidth="1"/>
  </cols>
  <sheetData>
    <row r="1" spans="1:13" ht="13">
      <c r="A1" s="15"/>
      <c r="B1" s="16"/>
      <c r="C1" s="16" t="s">
        <v>88</v>
      </c>
      <c r="D1" s="17"/>
      <c r="E1" s="17"/>
      <c r="F1" s="17"/>
    </row>
    <row r="2" spans="1:13" ht="13">
      <c r="A2" s="15"/>
      <c r="B2" s="16"/>
      <c r="C2" s="16" t="s">
        <v>235</v>
      </c>
      <c r="D2" s="17"/>
      <c r="E2" s="17"/>
      <c r="F2" s="17"/>
    </row>
    <row r="3" spans="1:13" ht="13">
      <c r="A3" s="15"/>
      <c r="B3" s="16"/>
      <c r="C3" s="16" t="s">
        <v>89</v>
      </c>
      <c r="D3" s="17"/>
      <c r="E3" s="17"/>
      <c r="F3" s="17"/>
    </row>
    <row r="4" spans="1:13" ht="13">
      <c r="A4" s="15"/>
      <c r="B4" s="16"/>
      <c r="C4" s="16" t="s">
        <v>90</v>
      </c>
      <c r="D4" s="17"/>
      <c r="E4" s="17"/>
      <c r="F4" s="17"/>
    </row>
    <row r="5" spans="1:13" ht="13">
      <c r="A5" s="15"/>
      <c r="B5" s="16"/>
      <c r="C5" s="16" t="s">
        <v>203</v>
      </c>
      <c r="D5" s="17"/>
      <c r="E5" s="17"/>
      <c r="F5" s="17"/>
      <c r="G5" s="104"/>
    </row>
    <row r="6" spans="1:13" ht="13.5" thickBot="1">
      <c r="A6" s="15"/>
      <c r="B6" s="16"/>
      <c r="C6" s="16"/>
      <c r="D6" s="17"/>
      <c r="E6" s="17"/>
      <c r="F6" s="17"/>
      <c r="G6" s="52"/>
    </row>
    <row r="7" spans="1:13">
      <c r="A7" s="15"/>
      <c r="B7" s="18"/>
      <c r="C7" s="19"/>
      <c r="D7" s="20"/>
      <c r="E7" s="21"/>
      <c r="F7" s="22"/>
    </row>
    <row r="8" spans="1:13" ht="13">
      <c r="A8" s="15"/>
      <c r="B8" s="24"/>
      <c r="C8" s="23"/>
      <c r="D8" s="25"/>
      <c r="E8" s="26"/>
      <c r="F8" s="22"/>
    </row>
    <row r="9" spans="1:13" ht="13">
      <c r="A9" s="15"/>
      <c r="B9" s="24"/>
      <c r="C9" s="23"/>
      <c r="D9" s="112">
        <v>45657</v>
      </c>
      <c r="E9" s="112">
        <v>46022</v>
      </c>
      <c r="F9" s="22"/>
    </row>
    <row r="10" spans="1:13" ht="13.5" thickBot="1">
      <c r="A10" s="15"/>
      <c r="B10" s="27"/>
      <c r="C10" s="28"/>
      <c r="D10" s="29"/>
      <c r="E10" s="30"/>
      <c r="F10" s="22"/>
    </row>
    <row r="11" spans="1:13" ht="13">
      <c r="A11" s="15"/>
      <c r="B11" s="24"/>
      <c r="C11" s="23"/>
      <c r="D11" s="25"/>
      <c r="E11" s="26"/>
      <c r="F11" s="23"/>
    </row>
    <row r="12" spans="1:13">
      <c r="A12" s="15"/>
      <c r="B12" s="24"/>
      <c r="C12" s="23"/>
      <c r="D12" s="31"/>
      <c r="E12" s="32"/>
      <c r="F12" s="23"/>
      <c r="H12" s="52"/>
    </row>
    <row r="13" spans="1:13" ht="13">
      <c r="A13" s="15"/>
      <c r="B13" s="33" t="s">
        <v>91</v>
      </c>
      <c r="C13" s="34"/>
      <c r="D13" s="121">
        <v>104694942.36000001</v>
      </c>
      <c r="E13" s="122">
        <v>91862454.61999999</v>
      </c>
      <c r="F13" s="37"/>
      <c r="G13" s="52"/>
      <c r="H13" s="52"/>
    </row>
    <row r="14" spans="1:13" ht="13">
      <c r="A14" s="15"/>
      <c r="B14" s="33"/>
      <c r="C14" s="34"/>
      <c r="D14" s="35"/>
      <c r="E14" s="36"/>
      <c r="F14" s="37"/>
      <c r="H14" s="52"/>
      <c r="I14" s="52"/>
    </row>
    <row r="15" spans="1:13" ht="13">
      <c r="A15" s="15"/>
      <c r="B15" s="33"/>
      <c r="C15" s="34"/>
      <c r="D15" s="35"/>
      <c r="E15" s="36"/>
      <c r="F15" s="37"/>
      <c r="G15" s="52"/>
      <c r="H15" s="109"/>
      <c r="I15" s="109"/>
      <c r="M15" s="52"/>
    </row>
    <row r="16" spans="1:13" ht="13.5" thickBot="1">
      <c r="A16" s="15"/>
      <c r="B16" s="33"/>
      <c r="C16" s="34"/>
      <c r="D16" s="35"/>
      <c r="E16" s="36"/>
      <c r="F16" s="37"/>
      <c r="G16" s="105"/>
      <c r="H16" s="52"/>
      <c r="I16" s="52"/>
    </row>
    <row r="17" spans="1:12" ht="13">
      <c r="A17" s="15"/>
      <c r="B17" s="38"/>
      <c r="C17" s="39"/>
      <c r="D17" s="40"/>
      <c r="E17" s="41"/>
      <c r="F17" s="51"/>
      <c r="G17" s="105"/>
      <c r="H17" s="52"/>
      <c r="I17" s="52"/>
    </row>
    <row r="18" spans="1:12" ht="13">
      <c r="A18" s="15"/>
      <c r="B18" s="33" t="s">
        <v>92</v>
      </c>
      <c r="C18" s="34"/>
      <c r="D18" s="35">
        <f>SUM('Fundusz Gwarantowany:Generali KZ'!D35)</f>
        <v>21733676.259999998</v>
      </c>
      <c r="E18" s="35">
        <f>SUM('Fundusz Gwarantowany:Generali KZ'!E35)</f>
        <v>22042150.280000001</v>
      </c>
      <c r="F18" s="51"/>
      <c r="G18" s="105"/>
      <c r="H18" s="52"/>
    </row>
    <row r="19" spans="1:12" ht="13">
      <c r="A19" s="15"/>
      <c r="B19" s="33"/>
      <c r="C19" s="34"/>
      <c r="D19" s="35"/>
      <c r="E19" s="36"/>
      <c r="F19" s="51"/>
      <c r="G19" s="106"/>
      <c r="H19" s="52"/>
      <c r="I19" s="52"/>
    </row>
    <row r="20" spans="1:12" ht="13.5" thickBot="1">
      <c r="A20" s="15"/>
      <c r="B20" s="42"/>
      <c r="C20" s="43"/>
      <c r="D20" s="44"/>
      <c r="E20" s="45"/>
      <c r="F20" s="51"/>
      <c r="G20" s="117"/>
      <c r="H20" s="81"/>
      <c r="I20" s="52"/>
      <c r="J20" s="52"/>
      <c r="K20" s="52"/>
      <c r="L20" s="109"/>
    </row>
    <row r="21" spans="1:12" ht="13">
      <c r="A21" s="15"/>
      <c r="B21" s="33"/>
      <c r="C21" s="34"/>
      <c r="D21" s="35"/>
      <c r="E21" s="36"/>
      <c r="F21" s="51"/>
      <c r="G21" s="117"/>
      <c r="H21" s="81"/>
      <c r="I21" s="52"/>
      <c r="J21" s="52"/>
      <c r="K21" s="52"/>
      <c r="L21" s="109"/>
    </row>
    <row r="22" spans="1:12" ht="13">
      <c r="A22" s="15"/>
      <c r="B22" s="33"/>
      <c r="C22" s="34"/>
      <c r="D22" s="35"/>
      <c r="E22" s="36"/>
      <c r="F22" s="51"/>
      <c r="G22" s="117"/>
      <c r="H22" s="81"/>
      <c r="I22" s="52"/>
      <c r="J22" s="52"/>
      <c r="K22" s="52"/>
      <c r="L22" s="109"/>
    </row>
    <row r="23" spans="1:12" ht="13">
      <c r="A23" s="15"/>
      <c r="B23" s="33" t="s">
        <v>93</v>
      </c>
      <c r="C23" s="34"/>
      <c r="D23" s="35">
        <f>D13-D18</f>
        <v>82961266.100000024</v>
      </c>
      <c r="E23" s="36">
        <f>E13-E18</f>
        <v>69820304.339999989</v>
      </c>
      <c r="F23" s="51"/>
      <c r="G23" s="117"/>
      <c r="H23" s="81"/>
      <c r="I23" s="52"/>
      <c r="J23" s="52"/>
      <c r="K23" s="52"/>
      <c r="L23" s="109"/>
    </row>
    <row r="24" spans="1:12">
      <c r="A24" s="15"/>
      <c r="B24" s="24"/>
      <c r="C24" s="23"/>
      <c r="D24" s="31"/>
      <c r="E24" s="32"/>
      <c r="F24" s="15"/>
      <c r="G24" s="117"/>
      <c r="H24" s="81"/>
      <c r="I24" s="52"/>
      <c r="J24" s="52"/>
      <c r="K24" s="52"/>
      <c r="L24" s="109"/>
    </row>
    <row r="25" spans="1:12">
      <c r="A25" s="15"/>
      <c r="B25" s="24"/>
      <c r="C25" s="23"/>
      <c r="D25" s="31"/>
      <c r="E25" s="32"/>
      <c r="F25" s="15"/>
      <c r="G25" s="117"/>
      <c r="H25" s="81"/>
      <c r="I25" s="52"/>
      <c r="J25" s="52"/>
      <c r="K25" s="52"/>
      <c r="L25" s="52"/>
    </row>
    <row r="26" spans="1:12" ht="13" thickBot="1">
      <c r="A26" s="15"/>
      <c r="B26" s="27"/>
      <c r="C26" s="28"/>
      <c r="D26" s="46"/>
      <c r="E26" s="47"/>
      <c r="F26" s="15"/>
      <c r="G26" s="117"/>
      <c r="H26" s="81"/>
    </row>
    <row r="27" spans="1:12">
      <c r="G27" s="117"/>
      <c r="H27" s="52"/>
    </row>
    <row r="28" spans="1:12">
      <c r="D28" s="52"/>
      <c r="E28" s="48"/>
    </row>
    <row r="29" spans="1:12">
      <c r="D29" s="52"/>
      <c r="H29" s="52"/>
    </row>
    <row r="30" spans="1:12">
      <c r="D30" s="52"/>
      <c r="E30" s="52"/>
      <c r="H30" s="52"/>
    </row>
    <row r="31" spans="1:12">
      <c r="D31" s="52"/>
      <c r="E31" s="52"/>
    </row>
    <row r="32" spans="1:12">
      <c r="D32" s="52"/>
      <c r="E32" s="52"/>
    </row>
    <row r="33" spans="4:5">
      <c r="D33" s="52"/>
      <c r="E33" s="52"/>
    </row>
    <row r="34" spans="4:5">
      <c r="D34" s="52"/>
      <c r="E34" s="52"/>
    </row>
    <row r="35" spans="4:5">
      <c r="D35" s="52"/>
      <c r="E35" s="52"/>
    </row>
    <row r="36" spans="4:5">
      <c r="D36" s="52"/>
    </row>
    <row r="37" spans="4:5">
      <c r="D37" s="52"/>
    </row>
    <row r="38" spans="4:5">
      <c r="D38" s="52"/>
      <c r="E38" s="52"/>
    </row>
    <row r="39" spans="4:5">
      <c r="D39" s="52"/>
      <c r="E39" s="52"/>
    </row>
    <row r="40" spans="4:5">
      <c r="D40" s="52"/>
      <c r="E40" s="52"/>
    </row>
    <row r="41" spans="4:5">
      <c r="D41" s="52"/>
      <c r="E41" s="52"/>
    </row>
    <row r="42" spans="4:5">
      <c r="E42" s="52"/>
    </row>
    <row r="43" spans="4:5">
      <c r="E43" s="52"/>
    </row>
    <row r="44" spans="4:5">
      <c r="E44" s="52"/>
    </row>
    <row r="45" spans="4:5">
      <c r="D45" s="52"/>
      <c r="E45" s="52"/>
    </row>
    <row r="46" spans="4:5">
      <c r="E46" s="52"/>
    </row>
    <row r="48" spans="4:5">
      <c r="E48" s="52"/>
    </row>
    <row r="49" spans="5:5">
      <c r="E49" s="52"/>
    </row>
  </sheetData>
  <phoneticPr fontId="12" type="noConversion"/>
  <pageMargins left="0.7" right="0.7" top="0.75" bottom="0.75" header="0.3" footer="0.3"/>
  <pageSetup paperSize="9" orientation="portrait" r:id="rId1"/>
  <headerFooter>
    <oddHeader>&amp;C&amp;"Calibri"&amp;10&amp;K000000Confidential&amp;1#</oddHead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94</vt:i4>
      </vt:variant>
      <vt:variant>
        <vt:lpstr>Nazwane zakresy</vt:lpstr>
      </vt:variant>
      <vt:variant>
        <vt:i4>54</vt:i4>
      </vt:variant>
    </vt:vector>
  </HeadingPairs>
  <TitlesOfParts>
    <vt:vector size="148" baseType="lpstr">
      <vt:lpstr>Fundusz Gwarantowany</vt:lpstr>
      <vt:lpstr>Fundusz Stabilnego Wzrostu</vt:lpstr>
      <vt:lpstr>Fundusz Dynamiczny</vt:lpstr>
      <vt:lpstr>Fundusz Obligacji</vt:lpstr>
      <vt:lpstr>Fundusz Aktywnej Alokacji</vt:lpstr>
      <vt:lpstr>Fundusz Akcji Plus</vt:lpstr>
      <vt:lpstr>Fundusz Akcji Małych i ŚS</vt:lpstr>
      <vt:lpstr>Fundusz Pieniężny</vt:lpstr>
      <vt:lpstr>Fundusz Polskich Obl. Skarb.</vt:lpstr>
      <vt:lpstr>Fundusz Selektywny</vt:lpstr>
      <vt:lpstr>Fundusz Akcji Glob.</vt:lpstr>
      <vt:lpstr>Fundusz Obligacji Glob.</vt:lpstr>
      <vt:lpstr>Fundusz Energetyczny</vt:lpstr>
      <vt:lpstr>Fundusz POSBis</vt:lpstr>
      <vt:lpstr>Fundusz Zachowawczy</vt:lpstr>
      <vt:lpstr>Portfel Aktywnej Alokacji</vt:lpstr>
      <vt:lpstr>Portfel Dynamiczny</vt:lpstr>
      <vt:lpstr>Portfel Stabilnego Wzrostu</vt:lpstr>
      <vt:lpstr>Portfel ARR</vt:lpstr>
      <vt:lpstr>Portfel ARW</vt:lpstr>
      <vt:lpstr>Portfel OZ</vt:lpstr>
      <vt:lpstr>Fundusz Konserwatywny</vt:lpstr>
      <vt:lpstr>Fundusz Zrównoważony</vt:lpstr>
      <vt:lpstr>Fundusz Aktywny</vt:lpstr>
      <vt:lpstr>Fundusz Międzynarodowy</vt:lpstr>
      <vt:lpstr>Fundusz Azjatycki</vt:lpstr>
      <vt:lpstr>Aktywny - Surowce i Nowe Gosp.</vt:lpstr>
      <vt:lpstr>Zabezpieczony - Dalekiego Wsch.</vt:lpstr>
      <vt:lpstr>Zaabezpieczony - Europy Wsch.</vt:lpstr>
      <vt:lpstr>Strategii Multiobligacyjnych</vt:lpstr>
      <vt:lpstr>Zabezpieczony - Rynku Polskiego</vt:lpstr>
      <vt:lpstr>Allianz Obligacji Plus</vt:lpstr>
      <vt:lpstr>Allianz Akcji Małych i ŚS</vt:lpstr>
      <vt:lpstr>Allianz Konserw.</vt:lpstr>
      <vt:lpstr>Allianz Polskich Obl.Skarb.</vt:lpstr>
      <vt:lpstr>Allianz Dyn.Multistrategia</vt:lpstr>
      <vt:lpstr>Allianz Def.Multistrategia</vt:lpstr>
      <vt:lpstr>Allianz Zbal.Multistrategia</vt:lpstr>
      <vt:lpstr>Templeton EI</vt:lpstr>
      <vt:lpstr>Franklin GFS</vt:lpstr>
      <vt:lpstr>Franklin USO</vt:lpstr>
      <vt:lpstr>Investor Fun.Dyw. Wzr</vt:lpstr>
      <vt:lpstr>Investor TOP MISS</vt:lpstr>
      <vt:lpstr>Investor Zrównoważony</vt:lpstr>
      <vt:lpstr>Investor Quality</vt:lpstr>
      <vt:lpstr>Investor RWS</vt:lpstr>
      <vt:lpstr>Investor Skarb Krótk</vt:lpstr>
      <vt:lpstr>Investor Gold</vt:lpstr>
      <vt:lpstr>Investor Indie i Chiny</vt:lpstr>
      <vt:lpstr>JPM EMO</vt:lpstr>
      <vt:lpstr>JPM GH</vt:lpstr>
      <vt:lpstr>Esaliens Akcji</vt:lpstr>
      <vt:lpstr>Esaliens Obligacji</vt:lpstr>
      <vt:lpstr>Esaliens Kons</vt:lpstr>
      <vt:lpstr>Esaliens Med.i NT</vt:lpstr>
      <vt:lpstr>Millenium Master I</vt:lpstr>
      <vt:lpstr>Millenium Master V</vt:lpstr>
      <vt:lpstr>Millenium Master VI</vt:lpstr>
      <vt:lpstr>Millenium Master VII</vt:lpstr>
      <vt:lpstr>GS Akcji</vt:lpstr>
      <vt:lpstr>GS Obligacji</vt:lpstr>
      <vt:lpstr>GS OI</vt:lpstr>
      <vt:lpstr>GS Eur.SD</vt:lpstr>
      <vt:lpstr>GS Glob. Długu Korp.</vt:lpstr>
      <vt:lpstr>GS Glob.SD</vt:lpstr>
      <vt:lpstr>GS J</vt:lpstr>
      <vt:lpstr>GS ORW</vt:lpstr>
      <vt:lpstr>Pekao ARW</vt:lpstr>
      <vt:lpstr>Pekao OW</vt:lpstr>
      <vt:lpstr>Pekao Spokojna Inw</vt:lpstr>
      <vt:lpstr>Pekao Surowców i Energii</vt:lpstr>
      <vt:lpstr>Pekao Kons.</vt:lpstr>
      <vt:lpstr>Pekao Kons.+</vt:lpstr>
      <vt:lpstr>Pekao DA2</vt:lpstr>
      <vt:lpstr>Pekao OP</vt:lpstr>
      <vt:lpstr>Pekao SG</vt:lpstr>
      <vt:lpstr>PKO Obligacji Średn.</vt:lpstr>
      <vt:lpstr>PZU AK</vt:lpstr>
      <vt:lpstr>PZU AMiŚS</vt:lpstr>
      <vt:lpstr>PZU M</vt:lpstr>
      <vt:lpstr>Schroder ISF EE</vt:lpstr>
      <vt:lpstr>Schroder ISF FME</vt:lpstr>
      <vt:lpstr>Schroder ISF GDG</vt:lpstr>
      <vt:lpstr>Schroder ISF GCHI</vt:lpstr>
      <vt:lpstr>Templeton GB</vt:lpstr>
      <vt:lpstr>Templeton GTR</vt:lpstr>
      <vt:lpstr>Generali AM</vt:lpstr>
      <vt:lpstr>Generali AMIŚS</vt:lpstr>
      <vt:lpstr>Generali KA</vt:lpstr>
      <vt:lpstr>Generali ARW</vt:lpstr>
      <vt:lpstr>Generali KO</vt:lpstr>
      <vt:lpstr>Generali OU</vt:lpstr>
      <vt:lpstr>Generali KZ</vt:lpstr>
      <vt:lpstr>dodatkowedane</vt:lpstr>
      <vt:lpstr>'Aktywny - Surowce i Nowe Gosp.'!Obszar_wydruku</vt:lpstr>
      <vt:lpstr>'Allianz Def.Multistrategia'!Obszar_wydruku</vt:lpstr>
      <vt:lpstr>'Allianz Dyn.Multistrategia'!Obszar_wydruku</vt:lpstr>
      <vt:lpstr>'Allianz Konserw.'!Obszar_wydruku</vt:lpstr>
      <vt:lpstr>'Allianz Obligacji Plus'!Obszar_wydruku</vt:lpstr>
      <vt:lpstr>'Allianz Polskich Obl.Skarb.'!Obszar_wydruku</vt:lpstr>
      <vt:lpstr>'Allianz Zbal.Multistrategia'!Obszar_wydruku</vt:lpstr>
      <vt:lpstr>'Franklin GFS'!Obszar_wydruku</vt:lpstr>
      <vt:lpstr>'Franklin USO'!Obszar_wydruku</vt:lpstr>
      <vt:lpstr>'Fundusz Akcji Glob.'!Obszar_wydruku</vt:lpstr>
      <vt:lpstr>'Fundusz Akcji Małych i ŚS'!Obszar_wydruku</vt:lpstr>
      <vt:lpstr>'Fundusz Akcji Plus'!Obszar_wydruku</vt:lpstr>
      <vt:lpstr>'Fundusz Aktywnej Alokacji'!Obszar_wydruku</vt:lpstr>
      <vt:lpstr>'Fundusz Aktywny'!Obszar_wydruku</vt:lpstr>
      <vt:lpstr>'Fundusz Azjatycki'!Obszar_wydruku</vt:lpstr>
      <vt:lpstr>'Fundusz Dynamiczny'!Obszar_wydruku</vt:lpstr>
      <vt:lpstr>'Fundusz Energetyczny'!Obszar_wydruku</vt:lpstr>
      <vt:lpstr>'Fundusz Gwarantowany'!Obszar_wydruku</vt:lpstr>
      <vt:lpstr>'Fundusz Konserwatywny'!Obszar_wydruku</vt:lpstr>
      <vt:lpstr>'Fundusz Międzynarodowy'!Obszar_wydruku</vt:lpstr>
      <vt:lpstr>'Fundusz Obligacji'!Obszar_wydruku</vt:lpstr>
      <vt:lpstr>'Fundusz Obligacji Glob.'!Obszar_wydruku</vt:lpstr>
      <vt:lpstr>'Fundusz Pieniężny'!Obszar_wydruku</vt:lpstr>
      <vt:lpstr>'Fundusz Polskich Obl. Skarb.'!Obszar_wydruku</vt:lpstr>
      <vt:lpstr>'Fundusz POSBis'!Obszar_wydruku</vt:lpstr>
      <vt:lpstr>'Fundusz Selektywny'!Obszar_wydruku</vt:lpstr>
      <vt:lpstr>'Fundusz Zachowawczy'!Obszar_wydruku</vt:lpstr>
      <vt:lpstr>'Fundusz Zrównoważony'!Obszar_wydruku</vt:lpstr>
      <vt:lpstr>'Generali KO'!Obszar_wydruku</vt:lpstr>
      <vt:lpstr>'GS Eur.SD'!Obszar_wydruku</vt:lpstr>
      <vt:lpstr>'GS Glob. Długu Korp.'!Obszar_wydruku</vt:lpstr>
      <vt:lpstr>'GS Glob.SD'!Obszar_wydruku</vt:lpstr>
      <vt:lpstr>'Investor Fun.Dyw. Wzr'!Obszar_wydruku</vt:lpstr>
      <vt:lpstr>'Investor Quality'!Obszar_wydruku</vt:lpstr>
      <vt:lpstr>'Pekao DA2'!Obszar_wydruku</vt:lpstr>
      <vt:lpstr>'Pekao Kons.'!Obszar_wydruku</vt:lpstr>
      <vt:lpstr>'Pekao Kons.+'!Obszar_wydruku</vt:lpstr>
      <vt:lpstr>'Pekao OP'!Obszar_wydruku</vt:lpstr>
      <vt:lpstr>'Pekao Spokojna Inw'!Obszar_wydruku</vt:lpstr>
      <vt:lpstr>'Portfel Aktywnej Alokacji'!Obszar_wydruku</vt:lpstr>
      <vt:lpstr>'Portfel ARR'!Obszar_wydruku</vt:lpstr>
      <vt:lpstr>'Portfel ARW'!Obszar_wydruku</vt:lpstr>
      <vt:lpstr>'Portfel Dynamiczny'!Obszar_wydruku</vt:lpstr>
      <vt:lpstr>'Portfel OZ'!Obszar_wydruku</vt:lpstr>
      <vt:lpstr>'Portfel Stabilnego Wzrostu'!Obszar_wydruku</vt:lpstr>
      <vt:lpstr>'PZU AMiŚS'!Obszar_wydruku</vt:lpstr>
      <vt:lpstr>'PZU M'!Obszar_wydruku</vt:lpstr>
      <vt:lpstr>'Schroder ISF FME'!Obszar_wydruku</vt:lpstr>
      <vt:lpstr>'Schroder ISF GCHI'!Obszar_wydruku</vt:lpstr>
      <vt:lpstr>'Schroder ISF GDG'!Obszar_wydruku</vt:lpstr>
      <vt:lpstr>'Templeton EI'!Obszar_wydruku</vt:lpstr>
      <vt:lpstr>'Templeton GTR'!Obszar_wydruku</vt:lpstr>
      <vt:lpstr>'Zaabezpieczony - Europy Wsch.'!Obszar_wydruku</vt:lpstr>
      <vt:lpstr>'Zabezpieczony - Dalekiego Wsch.'!Obszar_wydruku</vt:lpstr>
    </vt:vector>
  </TitlesOfParts>
  <Company>Allianz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pprzeborowski</dc:creator>
  <cp:lastModifiedBy>Krasnodebska, Izabela (TUiR Allianz Polska SA)</cp:lastModifiedBy>
  <cp:lastPrinted>2015-02-02T16:54:01Z</cp:lastPrinted>
  <dcterms:created xsi:type="dcterms:W3CDTF">2012-07-31T14:09:53Z</dcterms:created>
  <dcterms:modified xsi:type="dcterms:W3CDTF">2026-04-29T08:25:24Z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cf2588e-f000-43f9-af86-11fa810e993f_Enabled">
    <vt:lpwstr>true</vt:lpwstr>
  </property>
  <property fmtid="{D5CDD505-2E9C-101B-9397-08002B2CF9AE}" pid="3" name="MSIP_Label_1cf2588e-f000-43f9-af86-11fa810e993f_SetDate">
    <vt:lpwstr>2023-07-28T14:06:18Z</vt:lpwstr>
  </property>
  <property fmtid="{D5CDD505-2E9C-101B-9397-08002B2CF9AE}" pid="4" name="MSIP_Label_1cf2588e-f000-43f9-af86-11fa810e993f_Method">
    <vt:lpwstr>Privileged</vt:lpwstr>
  </property>
  <property fmtid="{D5CDD505-2E9C-101B-9397-08002B2CF9AE}" pid="5" name="MSIP_Label_1cf2588e-f000-43f9-af86-11fa810e993f_Name">
    <vt:lpwstr>1cf2588e-f000-43f9-af86-11fa810e993f</vt:lpwstr>
  </property>
  <property fmtid="{D5CDD505-2E9C-101B-9397-08002B2CF9AE}" pid="6" name="MSIP_Label_1cf2588e-f000-43f9-af86-11fa810e993f_SiteId">
    <vt:lpwstr>6e06e42d-6925-47c6-b9e7-9581c7ca302a</vt:lpwstr>
  </property>
  <property fmtid="{D5CDD505-2E9C-101B-9397-08002B2CF9AE}" pid="7" name="MSIP_Label_1cf2588e-f000-43f9-af86-11fa810e993f_ActionId">
    <vt:lpwstr>39ff0d11-1374-4474-a733-be6a0d60e70a</vt:lpwstr>
  </property>
  <property fmtid="{D5CDD505-2E9C-101B-9397-08002B2CF9AE}" pid="8" name="MSIP_Label_1cf2588e-f000-43f9-af86-11fa810e993f_ContentBits">
    <vt:lpwstr>1</vt:lpwstr>
  </property>
  <property fmtid="{D5CDD505-2E9C-101B-9397-08002B2CF9AE}" pid="9" name="CustomUiType">
    <vt:lpwstr>2</vt:lpwstr>
  </property>
  <property fmtid="{D5CDD505-2E9C-101B-9397-08002B2CF9AE}" pid="11" name="_NewReviewCycle">
    <vt:lpwstr/>
  </property>
</Properties>
</file>